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 defaultThemeVersion="124226"/>
  <bookViews>
    <workbookView xWindow="360" yWindow="510" windowWidth="14940" windowHeight="8925"/>
  </bookViews>
  <sheets>
    <sheet name="ДЧБ " sheetId="2" r:id="rId1"/>
  </sheets>
  <definedNames>
    <definedName name="_xlnm._FilterDatabase" localSheetId="0" hidden="1">'ДЧБ '!$G$12:$G$232</definedName>
    <definedName name="_xlnm.Print_Area" localSheetId="0">'ДЧБ '!$A$1:$N$232</definedName>
  </definedNames>
  <calcPr calcId="145621" refMode="R1C1"/>
</workbook>
</file>

<file path=xl/calcChain.xml><?xml version="1.0" encoding="utf-8"?>
<calcChain xmlns="http://schemas.openxmlformats.org/spreadsheetml/2006/main">
  <c r="L155" i="2" l="1"/>
  <c r="L154" i="2"/>
  <c r="L182" i="2"/>
  <c r="L205" i="2"/>
  <c r="M149" i="2"/>
  <c r="N149" i="2"/>
  <c r="L149" i="2" l="1"/>
  <c r="L142" i="2"/>
  <c r="L186" i="2" l="1"/>
  <c r="L181" i="2"/>
  <c r="L217" i="2" l="1"/>
  <c r="M137" i="2"/>
  <c r="N137" i="2"/>
  <c r="L137" i="2"/>
  <c r="L207" i="2" l="1"/>
  <c r="N192" i="2" l="1"/>
  <c r="M192" i="2"/>
  <c r="L195" i="2" l="1"/>
  <c r="L192" i="2" l="1"/>
  <c r="L226" i="2" l="1"/>
  <c r="L222" i="2"/>
  <c r="L216" i="2" l="1"/>
  <c r="L62" i="2" l="1"/>
  <c r="L201" i="2" l="1"/>
  <c r="L196" i="2"/>
  <c r="L190" i="2"/>
  <c r="L189" i="2"/>
  <c r="L187" i="2"/>
  <c r="L185" i="2"/>
  <c r="L184" i="2"/>
  <c r="L183" i="2"/>
  <c r="M67" i="2" l="1"/>
  <c r="N67" i="2"/>
  <c r="L67" i="2"/>
  <c r="M65" i="2"/>
  <c r="M64" i="2" s="1"/>
  <c r="N65" i="2"/>
  <c r="N64" i="2" s="1"/>
  <c r="L65" i="2"/>
  <c r="L64" i="2" s="1"/>
  <c r="L61" i="2" s="1"/>
  <c r="L224" i="2" l="1"/>
  <c r="L223" i="2" s="1"/>
  <c r="M180" i="2" l="1"/>
  <c r="N180" i="2"/>
  <c r="L180" i="2"/>
  <c r="M206" i="2"/>
  <c r="N206" i="2"/>
  <c r="L206" i="2"/>
  <c r="M124" i="2"/>
  <c r="N124" i="2" s="1"/>
  <c r="M122" i="2"/>
  <c r="N122" i="2" s="1"/>
  <c r="M120" i="2"/>
  <c r="N120" i="2" s="1"/>
  <c r="M119" i="2"/>
  <c r="N119" i="2" s="1"/>
  <c r="M117" i="2"/>
  <c r="N117" i="2" s="1"/>
  <c r="M115" i="2"/>
  <c r="N115" i="2" s="1"/>
  <c r="M113" i="2"/>
  <c r="N113" i="2" s="1"/>
  <c r="M112" i="2"/>
  <c r="N112" i="2" s="1"/>
  <c r="M108" i="2"/>
  <c r="N108" i="2" s="1"/>
  <c r="M105" i="2"/>
  <c r="N105" i="2" s="1"/>
  <c r="M71" i="2"/>
  <c r="M70" i="2" s="1"/>
  <c r="N71" i="2"/>
  <c r="N70" i="2" s="1"/>
  <c r="L71" i="2"/>
  <c r="L70" i="2" s="1"/>
  <c r="L74" i="2"/>
  <c r="L88" i="2" l="1"/>
  <c r="L87" i="2" s="1"/>
  <c r="M91" i="2"/>
  <c r="M90" i="2" s="1"/>
  <c r="N91" i="2"/>
  <c r="N90" i="2" s="1"/>
  <c r="L91" i="2"/>
  <c r="L90" i="2" s="1"/>
  <c r="N230" i="2" l="1"/>
  <c r="M230" i="2"/>
  <c r="L230" i="2"/>
  <c r="K230" i="2"/>
  <c r="N228" i="2"/>
  <c r="M228" i="2"/>
  <c r="L228" i="2"/>
  <c r="K228" i="2"/>
  <c r="N227" i="2"/>
  <c r="M227" i="2"/>
  <c r="L227" i="2"/>
  <c r="K227" i="2"/>
  <c r="N224" i="2"/>
  <c r="N223" i="2" s="1"/>
  <c r="M224" i="2"/>
  <c r="M223" i="2" s="1"/>
  <c r="L215" i="2"/>
  <c r="N217" i="2"/>
  <c r="M217" i="2"/>
  <c r="M216" i="2" s="1"/>
  <c r="M215" i="2" s="1"/>
  <c r="N216" i="2"/>
  <c r="K216" i="2"/>
  <c r="N215" i="2"/>
  <c r="K215" i="2"/>
  <c r="N213" i="2"/>
  <c r="N212" i="2" s="1"/>
  <c r="M213" i="2"/>
  <c r="L213" i="2"/>
  <c r="L212" i="2" s="1"/>
  <c r="M212" i="2"/>
  <c r="N209" i="2"/>
  <c r="N208" i="2" s="1"/>
  <c r="M209" i="2"/>
  <c r="M208" i="2" s="1"/>
  <c r="L209" i="2"/>
  <c r="L208" i="2" s="1"/>
  <c r="L204" i="2"/>
  <c r="N204" i="2"/>
  <c r="M204" i="2"/>
  <c r="N200" i="2"/>
  <c r="M200" i="2"/>
  <c r="L200" i="2"/>
  <c r="N198" i="2"/>
  <c r="M198" i="2"/>
  <c r="L198" i="2"/>
  <c r="N179" i="2"/>
  <c r="N176" i="2" s="1"/>
  <c r="M179" i="2"/>
  <c r="N177" i="2"/>
  <c r="M177" i="2"/>
  <c r="L177" i="2"/>
  <c r="M158" i="2"/>
  <c r="L148" i="2"/>
  <c r="L147" i="2" s="1"/>
  <c r="N145" i="2"/>
  <c r="M145" i="2"/>
  <c r="L145" i="2"/>
  <c r="N143" i="2"/>
  <c r="M143" i="2"/>
  <c r="L143" i="2"/>
  <c r="L141" i="2"/>
  <c r="N141" i="2"/>
  <c r="M141" i="2"/>
  <c r="N139" i="2"/>
  <c r="M139" i="2"/>
  <c r="L139" i="2"/>
  <c r="N134" i="2"/>
  <c r="M134" i="2"/>
  <c r="L134" i="2"/>
  <c r="N132" i="2"/>
  <c r="N131" i="2" s="1"/>
  <c r="M132" i="2"/>
  <c r="M131" i="2" s="1"/>
  <c r="L132" i="2"/>
  <c r="L131" i="2" s="1"/>
  <c r="N126" i="2"/>
  <c r="N125" i="2" s="1"/>
  <c r="M126" i="2"/>
  <c r="L126" i="2"/>
  <c r="L125" i="2" s="1"/>
  <c r="M125" i="2"/>
  <c r="N123" i="2"/>
  <c r="M123" i="2"/>
  <c r="L123" i="2"/>
  <c r="N121" i="2"/>
  <c r="M121" i="2"/>
  <c r="L121" i="2"/>
  <c r="N118" i="2"/>
  <c r="M118" i="2"/>
  <c r="L118" i="2"/>
  <c r="N116" i="2"/>
  <c r="M116" i="2"/>
  <c r="L116" i="2"/>
  <c r="N114" i="2"/>
  <c r="M114" i="2"/>
  <c r="L114" i="2"/>
  <c r="N111" i="2"/>
  <c r="M111" i="2"/>
  <c r="L111" i="2"/>
  <c r="N109" i="2"/>
  <c r="M109" i="2"/>
  <c r="L109" i="2"/>
  <c r="N107" i="2"/>
  <c r="M107" i="2"/>
  <c r="L107" i="2"/>
  <c r="N104" i="2"/>
  <c r="M104" i="2"/>
  <c r="L104" i="2"/>
  <c r="N101" i="2"/>
  <c r="N100" i="2" s="1"/>
  <c r="M101" i="2"/>
  <c r="M100" i="2" s="1"/>
  <c r="L101" i="2"/>
  <c r="L100" i="2" s="1"/>
  <c r="N98" i="2"/>
  <c r="N97" i="2" s="1"/>
  <c r="M98" i="2"/>
  <c r="M97" i="2" s="1"/>
  <c r="L98" i="2"/>
  <c r="L97" i="2" s="1"/>
  <c r="N94" i="2"/>
  <c r="N93" i="2" s="1"/>
  <c r="M94" i="2"/>
  <c r="M93" i="2" s="1"/>
  <c r="L94" i="2"/>
  <c r="L93" i="2" s="1"/>
  <c r="L86" i="2" s="1"/>
  <c r="N88" i="2"/>
  <c r="N87" i="2" s="1"/>
  <c r="M88" i="2"/>
  <c r="M87" i="2" s="1"/>
  <c r="N82" i="2"/>
  <c r="N81" i="2" s="1"/>
  <c r="M82" i="2"/>
  <c r="M81" i="2" s="1"/>
  <c r="L82" i="2"/>
  <c r="L81" i="2" s="1"/>
  <c r="N79" i="2"/>
  <c r="N78" i="2" s="1"/>
  <c r="M79" i="2"/>
  <c r="L79" i="2"/>
  <c r="L78" i="2" s="1"/>
  <c r="M78" i="2"/>
  <c r="N76" i="2"/>
  <c r="M76" i="2"/>
  <c r="L76" i="2"/>
  <c r="L73" i="2" s="1"/>
  <c r="L69" i="2" s="1"/>
  <c r="N74" i="2"/>
  <c r="M74" i="2"/>
  <c r="N62" i="2"/>
  <c r="N61" i="2" s="1"/>
  <c r="M62" i="2"/>
  <c r="M61" i="2" s="1"/>
  <c r="L60" i="2"/>
  <c r="N58" i="2"/>
  <c r="N57" i="2" s="1"/>
  <c r="M58" i="2"/>
  <c r="M57" i="2" s="1"/>
  <c r="L58" i="2"/>
  <c r="L57" i="2" s="1"/>
  <c r="N55" i="2"/>
  <c r="M55" i="2"/>
  <c r="L55" i="2"/>
  <c r="N53" i="2"/>
  <c r="M53" i="2"/>
  <c r="L53" i="2"/>
  <c r="N50" i="2"/>
  <c r="M50" i="2"/>
  <c r="L50" i="2"/>
  <c r="N47" i="2"/>
  <c r="M47" i="2"/>
  <c r="L47" i="2"/>
  <c r="N45" i="2"/>
  <c r="M45" i="2"/>
  <c r="L45" i="2"/>
  <c r="N43" i="2"/>
  <c r="M43" i="2"/>
  <c r="L43" i="2"/>
  <c r="N37" i="2"/>
  <c r="N36" i="2" s="1"/>
  <c r="M37" i="2"/>
  <c r="M36" i="2" s="1"/>
  <c r="L37" i="2"/>
  <c r="L36" i="2" s="1"/>
  <c r="N31" i="2"/>
  <c r="M31" i="2"/>
  <c r="L31" i="2"/>
  <c r="N29" i="2"/>
  <c r="N28" i="2" s="1"/>
  <c r="M29" i="2"/>
  <c r="M28" i="2" s="1"/>
  <c r="L29" i="2"/>
  <c r="L28" i="2" s="1"/>
  <c r="L136" i="2" l="1"/>
  <c r="N60" i="2"/>
  <c r="M60" i="2"/>
  <c r="M176" i="2"/>
  <c r="L96" i="2"/>
  <c r="N96" i="2"/>
  <c r="N158" i="2"/>
  <c r="L179" i="2"/>
  <c r="L176" i="2" s="1"/>
  <c r="M96" i="2"/>
  <c r="M52" i="2"/>
  <c r="M49" i="2" s="1"/>
  <c r="N130" i="2"/>
  <c r="M130" i="2"/>
  <c r="N103" i="2"/>
  <c r="M103" i="2"/>
  <c r="L103" i="2"/>
  <c r="M86" i="2"/>
  <c r="N73" i="2"/>
  <c r="N69" i="2" s="1"/>
  <c r="M73" i="2"/>
  <c r="M69" i="2" s="1"/>
  <c r="M42" i="2"/>
  <c r="L27" i="2"/>
  <c r="N27" i="2"/>
  <c r="M27" i="2"/>
  <c r="L42" i="2"/>
  <c r="N42" i="2"/>
  <c r="L52" i="2"/>
  <c r="L49" i="2" s="1"/>
  <c r="N52" i="2"/>
  <c r="N49" i="2" s="1"/>
  <c r="N86" i="2"/>
  <c r="L130" i="2"/>
  <c r="M148" i="2"/>
  <c r="M147" i="2" s="1"/>
  <c r="M136" i="2" s="1"/>
  <c r="M129" i="2" l="1"/>
  <c r="M128" i="2" s="1"/>
  <c r="L129" i="2"/>
  <c r="L128" i="2" s="1"/>
  <c r="N148" i="2"/>
  <c r="N147" i="2" s="1"/>
  <c r="L26" i="2"/>
  <c r="M26" i="2"/>
  <c r="N26" i="2"/>
  <c r="N136" i="2" l="1"/>
  <c r="N129" i="2" s="1"/>
  <c r="N128" i="2" s="1"/>
  <c r="N232" i="2" s="1"/>
  <c r="L232" i="2"/>
  <c r="M232" i="2"/>
</calcChain>
</file>

<file path=xl/sharedStrings.xml><?xml version="1.0" encoding="utf-8"?>
<sst xmlns="http://schemas.openxmlformats.org/spreadsheetml/2006/main" count="2143" uniqueCount="488">
  <si>
    <t>КВД</t>
  </si>
  <si>
    <t>Наименование КВД</t>
  </si>
  <si>
    <t>КОСГУ</t>
  </si>
  <si>
    <t>Итого</t>
  </si>
  <si>
    <t>1.00.00.00.0.00.0.000</t>
  </si>
  <si>
    <t>НАЛОГОВЫЕ И НЕНАЛОГОВЫЕ ДОХОДЫ</t>
  </si>
  <si>
    <t>0.0.0</t>
  </si>
  <si>
    <t>1.01.00.00.0.00.0.000</t>
  </si>
  <si>
    <t>НАЛОГИ НА ПРИБЫЛЬ, ДОХОДЫ</t>
  </si>
  <si>
    <t>1.01.01.00.0.00.0.000</t>
  </si>
  <si>
    <t>Налог на прибыль организаций</t>
  </si>
  <si>
    <t>1.01.01.01.0.00.0.000</t>
  </si>
  <si>
    <t>Налог на прибыль организаций, зачисляемый в бюджеты бюджетной системы Российской Федерации по соответствующим ставкам</t>
  </si>
  <si>
    <t>1.01.01.01.2.02.0.000</t>
  </si>
  <si>
    <t>Налог на прибыль организаций, зачисляемый в бюджеты субъектов Российской Федерации</t>
  </si>
  <si>
    <t>1.1.0</t>
  </si>
  <si>
    <t>1.01.02.00.0.01.0.000</t>
  </si>
  <si>
    <t>Налог на доходы физических лиц</t>
  </si>
  <si>
    <t>1.01.02.01.0.01.0.000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</si>
  <si>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</si>
  <si>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1.01.02.02.0.01.0.000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</si>
  <si>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</si>
  <si>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1.01.02.03.0.01.0.000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</si>
  <si>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</si>
  <si>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1.03.00.00.0.00.0.000</t>
  </si>
  <si>
    <t>НАЛОГИ НА ТОВАРЫ (РАБОТЫ, УСЛУГИ), РЕАЛИЗУЕМЫЕ НА ТЕРРИТОРИИ РОССИЙСКОЙ ФЕДЕРАЦИИ</t>
  </si>
  <si>
    <t>1.03.02.00.0.01.0.000</t>
  </si>
  <si>
    <t>Акцизы по подакцизным товарам (продукции), производимым на территории Российской Федерации</t>
  </si>
  <si>
    <t>1.03.02.23.0.01.0.000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</si>
  <si>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</si>
  <si>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1.03.02.24.0.01.0.000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</si>
  <si>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</si>
  <si>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1.03.02.25.0.01.0.000</t>
  </si>
  <si>
    <t>Доходы от уплаты акцизов на автомобильный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</si>
  <si>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1.03.02.26.0.01.0.000</t>
  </si>
  <si>
    <t>Доходы от уплаты акцизов на прямогонный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</si>
  <si>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1.05.00.00.0.00.0.000</t>
  </si>
  <si>
    <t>НАЛОГИ НА СОВОКУПНЫЙ ДОХОД</t>
  </si>
  <si>
    <t>1.05.02.00.0.02.0.000</t>
  </si>
  <si>
    <t>Единый налог на вмененный доход для отдельных видов деятельности</t>
  </si>
  <si>
    <t>1.05.02.01.0.02.0.000</t>
  </si>
  <si>
    <t>1.05.03.00.0.01.0.000</t>
  </si>
  <si>
    <t>Единый сельскохозяйственный налог</t>
  </si>
  <si>
    <t>1.05.03.01.0.01.0.000</t>
  </si>
  <si>
    <t>1.06.00.00.0.00.0.000</t>
  </si>
  <si>
    <t>НАЛОГИ НА ИМУЩЕСТВО</t>
  </si>
  <si>
    <t>1.06.01.00.0.00.0.000</t>
  </si>
  <si>
    <t>Налог на имущество физических лиц</t>
  </si>
  <si>
    <t>1.06.01.02.0.04.0.000</t>
  </si>
  <si>
    <t>Налог на имущество физических лиц, взимаемый по  ставкам, применяемым к объектам налогообложения, расположенным в границах городских округов</t>
  </si>
  <si>
    <t>1.06.06.00.0.00.0.000</t>
  </si>
  <si>
    <t>Земельный налог</t>
  </si>
  <si>
    <t>1.06.06.01.0.00.0.000</t>
  </si>
  <si>
    <t>1.06.06.01.2.04.0.000</t>
  </si>
  <si>
    <t>1.06.06.02.0.00.0.000</t>
  </si>
  <si>
    <t>1.06.06.02.2.04.0.000</t>
  </si>
  <si>
    <t>1.08.00.00.0.00.0.000</t>
  </si>
  <si>
    <t>ГОСУДАРСТВЕННАЯ ПОШЛИНА</t>
  </si>
  <si>
    <t>1.08.03.00.0.01.0.000</t>
  </si>
  <si>
    <t>Государственная пошлина по делам, рассматриваемым в судах общей юрисдикции, мировыми судьями</t>
  </si>
  <si>
    <t>1.08.03.01.0.01.0.000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</si>
  <si>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</si>
  <si>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1.09.00.00.0.00.0.000</t>
  </si>
  <si>
    <t>ЗАДОЛЖЕННОСТЬ И ПЕРЕРАСЧЕТЫ ПО ОТМЕНЕННЫМ НАЛОГАМ, СБОРАМ И ИНЫМ ОБЯЗАТЕЛЬНЫМ ПЛАТЕЖАМ</t>
  </si>
  <si>
    <t>1.09.04.00.0.00.0.000</t>
  </si>
  <si>
    <t>Налоги на имущество</t>
  </si>
  <si>
    <t>1.09.04.05.0.00.0.000</t>
  </si>
  <si>
    <t>Земельный налог (по обязательствам, возникшим до 1 января 2006 года)</t>
  </si>
  <si>
    <t>1.09.04.05.2.04.0.000</t>
  </si>
  <si>
    <t>Земельный налог (по обязательствам, возникшим до 1 января 2006 года), мобилизуемый на территориях городских округов</t>
  </si>
  <si>
    <t>1.11.00.00.0.00.0.000</t>
  </si>
  <si>
    <t>ДОХОДЫ ОТ ИСПОЛЬЗОВАНИЯ ИМУЩЕСТВА, НАХОДЯЩЕГОСЯ В ГОСУДАРСТВЕННОЙ И МУНИЦИПАЛЬНОЙ СОБСТВЕННОСТИ</t>
  </si>
  <si>
    <t>1.11.05.00.0.00.0.000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</si>
  <si>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</si>
  <si>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1.11.05.01.0.00.0.000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</si>
  <si>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</si>
  <si>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1.11.05.01.2.04.0.000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</si>
  <si>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</si>
  <si>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1.2.0</t>
  </si>
  <si>
    <t>1.11.05.03.0.00.0.000</t>
  </si>
  <si>
    <t>1.11.05.03.4.04.0.000</t>
  </si>
  <si>
    <t>1.11.09.00.0.00.0.000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</si>
  <si>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</si>
  <si>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1.11.09.04.0.00.0.000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</si>
  <si>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</si>
  <si>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1.11.09.04.4.04.0.000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</si>
  <si>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</si>
  <si>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1.12.00.00.0.00.0.000</t>
  </si>
  <si>
    <t>ПЛАТЕЖИ ПРИ ПОЛЬЗОВАНИИ ПРИРОДНЫМИ РЕСУРСАМИ</t>
  </si>
  <si>
    <t>1.12.01.00.0.01.0.000</t>
  </si>
  <si>
    <t>Плата за негативное воздействие на окружающую среду</t>
  </si>
  <si>
    <t>1.12.01.01.0.01.0.000</t>
  </si>
  <si>
    <t>Плата за выбросы загрязняющих веществ в атмосферный воздух стационарными объектами</t>
  </si>
  <si>
    <t>1.12.01.03.0.01.0.000</t>
  </si>
  <si>
    <t>Плата за сбросы загрязняющих веществ в водные объекты</t>
  </si>
  <si>
    <t>1.12.01.04.0.01.0.000</t>
  </si>
  <si>
    <t>Плата за размещение отходов производства и потребления</t>
  </si>
  <si>
    <t>1.13.00.00.0.00.0.000</t>
  </si>
  <si>
    <t>ДОХОДЫ ОТ ОКАЗАНИЯ ПЛАТНЫХ УСЛУГ (РАБОТ) И КОМПЕНСАЦИИ ЗАТРАТ ГОСУДАРСТВА</t>
  </si>
  <si>
    <t>1.13.01.00.0.00.0.000</t>
  </si>
  <si>
    <t>Доходы от оказания платных услуг (работ)</t>
  </si>
  <si>
    <t>1.13.01.99.0.00.0.000</t>
  </si>
  <si>
    <t>Прочие доходы от оказания платных услуг (работ)</t>
  </si>
  <si>
    <t>1.13.01.99.4.04.0.000</t>
  </si>
  <si>
    <t>1.3.0</t>
  </si>
  <si>
    <t>1.13.02.00.0.00.0.000</t>
  </si>
  <si>
    <t>Доходы от компенсации затрат государства</t>
  </si>
  <si>
    <t>1.13.02.06.0.00.0.000</t>
  </si>
  <si>
    <t>Доходы, поступающие в порядке возмещения расходов, понесенных в связи с эксплуатацией имущества</t>
  </si>
  <si>
    <t>1.13.02.06.4.04.0.000</t>
  </si>
  <si>
    <t>Доходы, поступающие в порядке возмещения расходов, понесенных в связи с эксплуатацией  имущества городских округов</t>
  </si>
  <si>
    <t>1.14.00.00.0.00.0.000</t>
  </si>
  <si>
    <t>ДОХОДЫ ОТ ПРОДАЖИ МАТЕРИАЛЬНЫХ И НЕМАТЕРИАЛЬНЫХ АКТИВОВ</t>
  </si>
  <si>
    <t>1.14.02.00.0.00.0.000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</si>
  <si>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</si>
  <si>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1.14.02.04.0.04.0.000</t>
  </si>
  <si>
    <t>Доходы от реализации имущества, находящегося в собственности городских округов, в части реализации основных средств по указанному имуществу</t>
  </si>
  <si>
    <t>1.14.02.04.3.04.0.000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</si>
  <si>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</si>
  <si>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4.1.0</t>
  </si>
  <si>
    <t>1.14.06.00.0.00.0.000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</si>
  <si>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</si>
  <si>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1.14.06.01.0.00.0.000</t>
  </si>
  <si>
    <t>Доходы от продажи земельных участков, государственная собственность на которые не разграничена</t>
  </si>
  <si>
    <t>1.14.06.01.2.04.0.000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</si>
  <si>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</si>
  <si>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4.3.0</t>
  </si>
  <si>
    <t>1.16.00.00.0.00.0.000</t>
  </si>
  <si>
    <t>ШТРАФЫ, САНКЦИИ, ВОЗМЕЩЕНИЕ УЩЕРБА</t>
  </si>
  <si>
    <t>1.16.03.00.0.00.0.000</t>
  </si>
  <si>
    <t>Денежные взыскания (штрафы) за нарушение законодательства о налогах и сборах</t>
  </si>
  <si>
    <t>1.16.03.03.0.01.0.000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</si>
  <si>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</si>
  <si>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1.4.0</t>
  </si>
  <si>
    <t>1.16.06.00.0.01.0.000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</si>
  <si>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</si>
  <si>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1.16.08.00.0.01.0.000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</si>
  <si>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</si>
  <si>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1.16.08.01.0.01.0.000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</si>
  <si>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</si>
  <si>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1.16.21.00.0.00.0.000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</si>
  <si>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</si>
  <si>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1.16.21.04.0.04.0.000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</si>
  <si>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округов</t>
  </si>
  <si>
    <t>1.16.25.00.0.00.0.000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</si>
  <si>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законодательства, водного законодательства</t>
  </si>
  <si>
    <t>1.16.25.06.0.01.0.000</t>
  </si>
  <si>
    <t>Денежные взыскания (штрафы) за нарушение земельного законодательства</t>
  </si>
  <si>
    <t>1.16.28.00.0.01.0.000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</si>
  <si>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</si>
  <si>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1.16.32.00.0.00.0.000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</si>
  <si>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</si>
  <si>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1.16.32.00.0.04.0.000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</si>
  <si>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</si>
  <si>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1.16.43.00.0.01.0.000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</si>
  <si>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</si>
  <si>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1.16.51.00.0.02.0.000</t>
  </si>
  <si>
    <t>Денежные взыскания (штрафы), установленные законами субъектов РФ за несоблюдение муниципальных правовых актов</t>
  </si>
  <si>
    <t>1.16.51.02.0.02.0.000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</si>
  <si>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</si>
  <si>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>1.16.90.00.0.00.0.000</t>
  </si>
  <si>
    <t>Прочие поступления от денежных взысканий (штрафов) и иных сумм в возмещение ущерба</t>
  </si>
  <si>
    <t>1.16.90.04.0.04.0.000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</si>
  <si>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</si>
  <si>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1.17.00.00.0.00.0.000</t>
  </si>
  <si>
    <t>ПРОЧИЕ НЕНАЛОГОВЫЕ ДОХОДЫ</t>
  </si>
  <si>
    <t>1.17.05.00.0.00.0.000</t>
  </si>
  <si>
    <t>Прочие неналоговые доходы</t>
  </si>
  <si>
    <t>1.17.05.04.0.04.0.000</t>
  </si>
  <si>
    <t>Прочие неналоговые доходы бюджетов городских округов</t>
  </si>
  <si>
    <t>2.00.00.00.0.00.0.000</t>
  </si>
  <si>
    <t>БЕЗВОЗМЕЗДНЫЕ ПОСТУПЛЕНИЯ</t>
  </si>
  <si>
    <t>2.02.00.00.0.00.0.000</t>
  </si>
  <si>
    <t>БЕЗВОЗМЕЗДНЫЕ ПОСТУПЛЕНИЯ ОТ ДРУГИХ БЮДЖЕТОВ БЮДЖЕТНОЙ СИСТЕМЫ РОССИЙСКОЙ ФЕДЕРАЦИИ</t>
  </si>
  <si>
    <t>2.02.01.00.0.00.0.000</t>
  </si>
  <si>
    <t>Дотации бюджетам субъектов Российской Федерации и муниципальных образований</t>
  </si>
  <si>
    <t>2.02.01.00.1.00.0.000</t>
  </si>
  <si>
    <t>Дотации на выравнивание бюджетной обеспеченности</t>
  </si>
  <si>
    <t>2.02.01.00.1.04.0.000</t>
  </si>
  <si>
    <t>Дотации бюджетам городских округов на выравнивание бюджетной обеспеченности</t>
  </si>
  <si>
    <t>2.02.01.00.1.04.2.712</t>
  </si>
  <si>
    <t>1.5.1</t>
  </si>
  <si>
    <t>2.02.01.00.3.00.0.000</t>
  </si>
  <si>
    <t>Дотации бюджетам на поддержку мер по обеспечению сбалансированности бюджетов</t>
  </si>
  <si>
    <t>2.02.01.00.3.04.0.000</t>
  </si>
  <si>
    <t>2.02.02.00.0.00.0.000</t>
  </si>
  <si>
    <t>Субсидии бюджетам бюджетной системы Российской Федерации (межбюджетные субсидии)</t>
  </si>
  <si>
    <t>2.02.02.99.9.00.0.000</t>
  </si>
  <si>
    <t>Прочие субсидии</t>
  </si>
  <si>
    <t>2.02.02.99.9.04.0.000</t>
  </si>
  <si>
    <t>Прочие субсидии бюджетам городских округов</t>
  </si>
  <si>
    <t>2.02.02.99.9.04.7.456</t>
  </si>
  <si>
    <t>2.02.02.99.9.04.7.511</t>
  </si>
  <si>
    <t>2.02.02.99.9.04.7.555</t>
  </si>
  <si>
    <t>Субвенции бюджетам субъектов Российской Федерации и муниципальных образований</t>
  </si>
  <si>
    <t>2.02.03.00.7.00.0.000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</si>
  <si>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</si>
  <si>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2.02.03.00.7.04.0.000</t>
  </si>
  <si>
    <t>2.02.03.02.4.00.0.000</t>
  </si>
  <si>
    <t>Субвенции местным бюджетам на выполнение передаваемых полномочий субъектов Российской Федерации</t>
  </si>
  <si>
    <t>2.02.03.02.4.04.0.000</t>
  </si>
  <si>
    <t>Субвенции бюджетам городских округов на выполнение передаваемых полномочий субъектов Российской Федерации</t>
  </si>
  <si>
    <t>2.02.03.02.4.04.7.429</t>
  </si>
  <si>
    <t>2.02.03.02.4.04.7.513</t>
  </si>
  <si>
    <t>2.02.03.02.4.04.7.514</t>
  </si>
  <si>
    <t>2.02.03.02.4.04.7.518</t>
  </si>
  <si>
    <t>2.02.03.02.4.04.7.519</t>
  </si>
  <si>
    <t>2.02.03.02.4.04.7.552</t>
  </si>
  <si>
    <t>2.02.03.02.4.04.7.554</t>
  </si>
  <si>
    <t>2.02.03.02.4.04.7.564</t>
  </si>
  <si>
    <t>2.02.03.02.4.04.7.566</t>
  </si>
  <si>
    <t>2.02.03.02.4.04.7.604</t>
  </si>
  <si>
    <t>2.02.03.11.9.04.0.000</t>
  </si>
  <si>
    <t>2.02.03.11.9.04.8.000</t>
  </si>
  <si>
    <t>2.02.03.11.9.04.9.000</t>
  </si>
  <si>
    <t>2.02.04.00.0.00.0.000</t>
  </si>
  <si>
    <t>Иные межбюджетные трансферты</t>
  </si>
  <si>
    <t>2.02.04.02.5.00.0.000</t>
  </si>
  <si>
    <t>2.02.04.02.5.04.0.000</t>
  </si>
  <si>
    <t>2.07.00.00.0.00.0.000</t>
  </si>
  <si>
    <t>ПРОЧИЕ БЕЗВОЗМЕЗДНЫЕ ПОСТУПЛЕНИЯ</t>
  </si>
  <si>
    <t>2.07.04.00.0.04.0.000</t>
  </si>
  <si>
    <t>Прочие безвозмездные поступления в бюджеты городских округов</t>
  </si>
  <si>
    <t>1.8.0</t>
  </si>
  <si>
    <t>2.07.04.05.0.04.0.000</t>
  </si>
  <si>
    <t>Код классификации доходов бюджета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</si>
  <si>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</si>
  <si>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</si>
  <si>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</si>
  <si>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</si>
  <si>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</si>
  <si>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</si>
  <si>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2</t>
  </si>
  <si>
    <t>3</t>
  </si>
  <si>
    <t>4</t>
  </si>
  <si>
    <t>5</t>
  </si>
  <si>
    <t>6</t>
  </si>
  <si>
    <t>7</t>
  </si>
  <si>
    <t>8</t>
  </si>
  <si>
    <t>9</t>
  </si>
  <si>
    <t>000</t>
  </si>
  <si>
    <t>1</t>
  </si>
  <si>
    <t>00</t>
  </si>
  <si>
    <t>0000</t>
  </si>
  <si>
    <t>01</t>
  </si>
  <si>
    <t>182</t>
  </si>
  <si>
    <t>010</t>
  </si>
  <si>
    <t>012</t>
  </si>
  <si>
    <t>02</t>
  </si>
  <si>
    <t>110</t>
  </si>
  <si>
    <t>020</t>
  </si>
  <si>
    <t>030</t>
  </si>
  <si>
    <t>040</t>
  </si>
  <si>
    <t>100</t>
  </si>
  <si>
    <t>03</t>
  </si>
  <si>
    <t>230</t>
  </si>
  <si>
    <t>240</t>
  </si>
  <si>
    <t>250</t>
  </si>
  <si>
    <t>260</t>
  </si>
  <si>
    <t>05</t>
  </si>
  <si>
    <t>06</t>
  </si>
  <si>
    <t>04</t>
  </si>
  <si>
    <t>08</t>
  </si>
  <si>
    <t>09</t>
  </si>
  <si>
    <t>050</t>
  </si>
  <si>
    <t>052</t>
  </si>
  <si>
    <t>117</t>
  </si>
  <si>
    <t>11</t>
  </si>
  <si>
    <t>120</t>
  </si>
  <si>
    <t>044</t>
  </si>
  <si>
    <t>048</t>
  </si>
  <si>
    <t>12</t>
  </si>
  <si>
    <t>079</t>
  </si>
  <si>
    <t>13</t>
  </si>
  <si>
    <t>990</t>
  </si>
  <si>
    <t>994</t>
  </si>
  <si>
    <t>130</t>
  </si>
  <si>
    <t>060</t>
  </si>
  <si>
    <t>064</t>
  </si>
  <si>
    <t>14</t>
  </si>
  <si>
    <t>043</t>
  </si>
  <si>
    <t>410</t>
  </si>
  <si>
    <t>430</t>
  </si>
  <si>
    <t>16</t>
  </si>
  <si>
    <t>140</t>
  </si>
  <si>
    <t>25</t>
  </si>
  <si>
    <t>28</t>
  </si>
  <si>
    <t>43</t>
  </si>
  <si>
    <t>90</t>
  </si>
  <si>
    <t>17</t>
  </si>
  <si>
    <t>009</t>
  </si>
  <si>
    <t>001</t>
  </si>
  <si>
    <t>2712</t>
  </si>
  <si>
    <t>151</t>
  </si>
  <si>
    <t>999</t>
  </si>
  <si>
    <t>7456</t>
  </si>
  <si>
    <t>7511</t>
  </si>
  <si>
    <t>7555</t>
  </si>
  <si>
    <t>21</t>
  </si>
  <si>
    <t>32</t>
  </si>
  <si>
    <t>51</t>
  </si>
  <si>
    <t>10</t>
  </si>
  <si>
    <t>007</t>
  </si>
  <si>
    <t>024</t>
  </si>
  <si>
    <t>0151</t>
  </si>
  <si>
    <t>7429</t>
  </si>
  <si>
    <t>7513</t>
  </si>
  <si>
    <t>7514</t>
  </si>
  <si>
    <t>7518</t>
  </si>
  <si>
    <t>7519</t>
  </si>
  <si>
    <t>7552</t>
  </si>
  <si>
    <t>7554</t>
  </si>
  <si>
    <t>7564</t>
  </si>
  <si>
    <t>7566</t>
  </si>
  <si>
    <t>7588</t>
  </si>
  <si>
    <t>7604</t>
  </si>
  <si>
    <t>8000</t>
  </si>
  <si>
    <t>9000</t>
  </si>
  <si>
    <t>07</t>
  </si>
  <si>
    <t>180</t>
  </si>
  <si>
    <t xml:space="preserve">Межбюджетные трансферты, передаваемые бюджетам на комплектование книжных фондов библиотек муниципальных образований и государственных библиотек </t>
  </si>
  <si>
    <t>(руб.)</t>
  </si>
  <si>
    <t>ИТОГО ДОХОДОВ</t>
  </si>
  <si>
    <t>Прочие безвозмездные поступления в бюджеты городских округов (Средства родителей на оплату части стоимости путевки)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</si>
  <si>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</si>
  <si>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округовемым к объектам налогообложения, расположенным в границах городских округов</t>
  </si>
  <si>
    <t>042</t>
  </si>
  <si>
    <t>Земельный налог с физических лиц, обладающих земельным участком</t>
  </si>
  <si>
    <t>032</t>
  </si>
  <si>
    <t>Земельный налог с организаций, обладающих земельным участком</t>
  </si>
  <si>
    <t xml:space="preserve">2 </t>
  </si>
  <si>
    <t>БЕЗВОЗМЕЗДНЫЕ ПОСТУПЛЕНИЯ ОТ НЕГОСУДАРСТВЕННЫХ ОРГАНИЗАЦИЙ</t>
  </si>
  <si>
    <t>Безвозмездные поступления от негосударственных организаций в бюджеты городских округов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</si>
  <si>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</si>
  <si>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>147</t>
  </si>
  <si>
    <t>18</t>
  </si>
  <si>
    <t>19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</si>
  <si>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</si>
  <si>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</si>
  <si>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городских округов от возврата остатков субсидий, субвенций и иных межбюджетных трансфертов, имеющих целевое назначение, прошлых лет из бюджетов государственных внебюджетных фондов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</si>
  <si>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</si>
  <si>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</si>
  <si>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059</t>
  </si>
  <si>
    <t xml:space="preserve">Прочие безвозмездные поступления в бюджеты городских округов </t>
  </si>
  <si>
    <t>Дотации на выравнивание бюджетной обеспеченности поселений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</si>
  <si>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</si>
  <si>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</si>
  <si>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</si>
  <si>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029</t>
  </si>
  <si>
    <t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</si>
  <si>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</si>
  <si>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7409</t>
  </si>
  <si>
    <t>7408</t>
  </si>
  <si>
    <t>7570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</si>
  <si>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</si>
  <si>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Прочие субвенции</t>
  </si>
  <si>
    <t>Прочие субвенции бюджетам городских округов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</si>
  <si>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</si>
  <si>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Прочие доходы от оказания платных услуг (работ) получателями средств бюджетов городских округов (родительская плата)</t>
  </si>
  <si>
    <t>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</si>
  <si>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</si>
  <si>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</si>
  <si>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</si>
  <si>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городских округов (за исключением земельных участков)</t>
  </si>
  <si>
    <t>074</t>
  </si>
  <si>
    <t>код группы подвида</t>
  </si>
  <si>
    <t>код аналитической группы подвида</t>
  </si>
  <si>
    <t>Налог, взимаемый в связи с применением патентной системы налогооблажения</t>
  </si>
  <si>
    <t>33</t>
  </si>
  <si>
    <t>15</t>
  </si>
  <si>
    <t>002</t>
  </si>
  <si>
    <t>29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</si>
  <si>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</si>
  <si>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обеспечения» государственной программы Красноярского края «Развитие здравоохранения»</t>
  </si>
  <si>
    <t>7397</t>
  </si>
  <si>
    <t>0640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</si>
  <si>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</si>
  <si>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</si>
  <si>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35</t>
  </si>
  <si>
    <t>082</t>
  </si>
  <si>
    <t>39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</si>
  <si>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</si>
  <si>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</si>
  <si>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45</t>
  </si>
  <si>
    <t>144</t>
  </si>
  <si>
    <t>118</t>
  </si>
  <si>
    <t>20</t>
  </si>
  <si>
    <t>519</t>
  </si>
  <si>
    <t>Субсидия бюджетам на поддержку отрасли культуры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</si>
  <si>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</si>
  <si>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на поддержку государственных программ субъектов Российской Федерации  и муниципальных программ формирования современной городской среды</t>
  </si>
  <si>
    <t>Субсидии бюджетам городских округов на  поддержку государственных программ субъектов Российской Федерации  и муниципальных программ формирования современной городской среды</t>
  </si>
  <si>
    <t>555</t>
  </si>
  <si>
    <t>Субсидия бюджетам городских округов на поддержку отрасли культуры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</si>
  <si>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</si>
  <si>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Прочие доходы от оказания платных услуг (работ) получателями средств бюджетов городских округов </t>
  </si>
  <si>
    <t>Доходы бюджета города Бородино на 2018 год и плановый период 2019 - 2020 годов</t>
  </si>
  <si>
    <t>Бюджетные назначения 
2018  год</t>
  </si>
  <si>
    <t>Бюджетные назначения
 2019 год</t>
  </si>
  <si>
    <t>Бюджетные назначения
 2020  год</t>
  </si>
  <si>
    <t>Доходы в виде прибыли, приходящейся на долю в уставных (складочных) капиталах хозяйственных товариществ и обществ, или дивидендов по акциям, принадлежащим городским округам</t>
  </si>
  <si>
    <t>Дотации бюджетам городских округов на поддержку мер по обеспечению сбалансированности бюджетов</t>
  </si>
  <si>
    <t>Субсидии бюджетам муниципальных образований 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 оздоровительных лагерей, оказанных на договорной основе, в случае отсутствия в муниципальных загородных оздоровительных лагерях санитарных врачей,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</si>
  <si>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</si>
  <si>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</si>
  <si>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</si>
  <si>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финансирование расходов по социальному обслуживанию граждан,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9 декабря 2010 года № 11-5397),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</si>
  <si>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</si>
  <si>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</si>
  <si>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</si>
  <si>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</si>
  <si>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</si>
  <si>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9 декабря 2010 года № 11-5397)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</si>
  <si>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хозяйства»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</si>
  <si>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</si>
  <si>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</si>
  <si>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7649</t>
  </si>
  <si>
    <t>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</si>
  <si>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«Обеспечение общих условий функционирования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</si>
  <si>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Приложение 4</t>
  </si>
  <si>
    <t>к решению Бородинского городского Совета депутатов от 22.12.2017 № 15-179р     "О бюджете города Бородино на 2018 год и плановый период 2019-2020 годов"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</si>
  <si>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</si>
  <si>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>Прочие налоги и сборы (по отмененным местным налогам и сборам)</t>
  </si>
  <si>
    <t>Прочие местные налоги и сборы</t>
  </si>
  <si>
    <t>Прочие местные налоги и сборы, мобилизуемые на территориях городских округов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</si>
  <si>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</si>
  <si>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Субсидии бюджетам на поддержку обустройства мест массового отдыха населения (городских парков)</t>
  </si>
  <si>
    <t>Субсидии бюджетам городских округов  на поддержку обустройства мест массового отдыха населения (городских парков)</t>
  </si>
  <si>
    <t>1047</t>
  </si>
  <si>
    <t>Средства на повышение размеров оплаты труда работников бюджетной сферы Красноярского края с 1 января 2018 года на 4 процента по министерству финансов Красноярского края в рамках непрограммных расходов отдельных органов исполнительной власти</t>
  </si>
  <si>
    <t>1048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</si>
  <si>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подготовки, по министерству финансов Красноярского края в рамках непрограммных расходов отдельных органов исполнительной власти</t>
  </si>
  <si>
    <t>1049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</si>
  <si>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культуры, по министерству финансов Красноярского края в рамках непрограммных расходов отдельных органов исполнительной власти</t>
  </si>
  <si>
    <t>7395</t>
  </si>
  <si>
    <t>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 в соответствии с решениями Губернатора Красноярского края, Правительства Красноярского края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</si>
  <si>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7413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</si>
  <si>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"Предупреждение, спасение, помощь населению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</si>
  <si>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7492</t>
  </si>
  <si>
    <t>Субсидии бюджетам муниципальных образований на реализацию мероприятий, направленных на повышение безопасности дорожного движения, в рамках подпрограммы "Повышение безопасности дорожного движения" государственной программы Красноярского края "Развитие транспортной системы"</t>
  </si>
  <si>
    <t>7508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</si>
  <si>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</si>
  <si>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7509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</si>
  <si>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</si>
  <si>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Приложение 3</t>
  </si>
  <si>
    <t xml:space="preserve"> к решению Бородинского городского</t>
  </si>
  <si>
    <t xml:space="preserve"> "О внесении изменений и дополнений</t>
  </si>
  <si>
    <t xml:space="preserve"> в решение Бородинского городского Совета</t>
  </si>
  <si>
    <t>депутатов «О бюджете города Бородино на</t>
  </si>
  <si>
    <t>2018 год и плановый период 2019-2020 годов"</t>
  </si>
  <si>
    <t>1043</t>
  </si>
  <si>
    <t>Субсидии бюджетам муниципальных образований на повышение размеров оплаты труда специалистов по работе с молодежью, методистов муниципальных молодежных центров в рамках подпрограммы "Вовлечение молодежи в социальную практику" государственной программы Красноярского края "Молодежь Красноярского края в XXI веке"</t>
  </si>
  <si>
    <t>Денежные взыскания (штрафы) за правонарушения в области дорожного движения</t>
  </si>
  <si>
    <t>Прочие денежные взыскания (штрафы) за правонарушения в области дорожного движения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</si>
  <si>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</si>
  <si>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041</t>
  </si>
  <si>
    <t>560</t>
  </si>
  <si>
    <t>7481</t>
  </si>
  <si>
    <t>Субсидии бюджетам муниципальных образований на реализацию социокультурных проектов муниципальными учреждениями культуры и образовательными организациями в области культуры в рамках подпрограммы "Поддержка искусства и народного творчества" государственной программы Красноярского края "Развитие культуры и туризма"</t>
  </si>
  <si>
    <t>497</t>
  </si>
  <si>
    <t>Субсидии бюджетам городских округов на реализацию мероприятий по обеспечению жильем молодых семей</t>
  </si>
  <si>
    <t>7553</t>
  </si>
  <si>
    <t>Субсидии бюджетам муниципальных образований 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</si>
  <si>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7563</t>
  </si>
  <si>
    <t>Субсидии бюджетам муниципальных образований на развитие инфраструктуры общеобразовательных организаций в рамках подпрограммы "Развитие дошкольного, общего и дополнительного образования " государственной программы Красноярского края "Развитие образования"</t>
  </si>
  <si>
    <t>467</t>
  </si>
  <si>
    <t>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</si>
  <si>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1021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</si>
  <si>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</si>
  <si>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1031</t>
  </si>
  <si>
    <t>Персональные выплаты, установленные в целях повышения оплаты труда молодым специалистам, персональные выплаты, устанавливаемые с учетом опыта работы при наличии учетной степени, почетного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</si>
  <si>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2654</t>
  </si>
  <si>
    <t>Субсидии бюджетам муниципальных районов и городских округов Красноярского края на компенсацию расходов муниципальных спортивных школ, подготовивших спортсмена, ставшего членом спортивной сборной края, согласно статье 15 Закона Красноярского края от 21 декабря 2010 года № 11-5566 "О физической культуре и спорте в Красноярском крае" в рамках подпрограммы "Развитие спорта высших достижений" государственной программы Красноярского края "Развитие физической культуры и спорта"</t>
  </si>
  <si>
    <t>7398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</si>
  <si>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"Повышение безопасности дорожного движения" государственной программы Красноярского края "Развитие транспортной системы"</t>
  </si>
  <si>
    <t>7418</t>
  </si>
  <si>
    <t>Субсидии бюджетам муниципальных районов и городских округов Красноярского края на создание новых и поддержку действующих спортивных клубов по месту жительства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</si>
  <si>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7436</t>
  </si>
  <si>
    <t>Субсидии бюджетам муниципальных районов и городских округов Красноярского края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 в рамках подпрограммы "Развитие системы подготовки спортивного резерва" государственной программы Красноярского края "Развитие физической культуры и спорта"</t>
  </si>
  <si>
    <t>7437</t>
  </si>
  <si>
    <t>Субсидии бюджетам муниципальных районов и городских округов Красноярского края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</si>
  <si>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7449</t>
  </si>
  <si>
    <t>Субсидии бюджетам муниципальных образований на государственную поддержку комплексного развития муниципальных учреждений культуры и образовательных организаций в области культуры в рамках подпрограммы "Обеспечение реализации государственной программы и прочие мероприятия» государственной программы Красноярского края "Развитие культуры и туризма"</t>
  </si>
  <si>
    <t>7840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</si>
  <si>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«Поддержка внедрения стандартов предоставления (оказания) муниципальных услуг и повышения качества жизни населения» государственной программы Красноярского края «Содействие развитию местного самоуправления»</t>
  </si>
  <si>
    <t>7571</t>
  </si>
  <si>
    <t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«Модернизация, реконструкция и капитальный ремонт объектов коммунальной инфраструктуры муниципальных образований» государственной программы Красноярского края «Реформирование и модернизация жилищно-коммунального хозяйства»</t>
  </si>
  <si>
    <t xml:space="preserve">Совета депутатов от 17.08.2018  № 22-232р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</si>
</sst>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000000"/>
  </numFmts>
  <fonts count="28" x14ac:knownFonts="1">
    <font>
      <sz val="10"/>
      <name val="Arial"/>
    </font>
    <font>
      <b/>
      <sz val="11"/>
      <name val="Times New Roman"/>
      <family val="1"/>
      <charset val="204"/>
    </font>
    <font>
      <b/>
      <sz val="8.5"/>
      <name val="MS Sans Serif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b/>
      <sz val="14"/>
      <name val="Times New Roman"/>
      <family val="1"/>
      <charset val="204"/>
    </font>
    <font>
      <sz val="10"/>
      <name val="Times New Roman CYR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8"/>
      <name val="Arial Narrow"/>
      <family val="2"/>
      <charset val="204"/>
    </font>
    <font>
      <b/>
      <i/>
      <sz val="8"/>
      <name val="Arial Narrow"/>
      <family val="2"/>
      <charset val="204"/>
    </font>
    <font>
      <b/>
      <sz val="20"/>
      <name val="Times New Roman CYR"/>
      <family val="1"/>
      <charset val="204"/>
    </font>
    <font>
      <sz val="14"/>
      <name val="Times New Roman CYR"/>
      <family val="1"/>
      <charset val="204"/>
    </font>
    <font>
      <sz val="16"/>
      <name val="Times New Roman"/>
      <family val="1"/>
      <charset val="204"/>
    </font>
    <font>
      <b/>
      <sz val="14"/>
      <name val="Times New Roman CYR"/>
      <family val="1"/>
      <charset val="204"/>
    </font>
    <font>
      <b/>
      <i/>
      <sz val="14"/>
      <name val="Times New Roman CYR"/>
      <family val="1"/>
      <charset val="204"/>
    </font>
    <font>
      <b/>
      <i/>
      <sz val="14"/>
      <name val="Times New Roman CYR"/>
      <charset val="204"/>
    </font>
    <font>
      <i/>
      <sz val="14"/>
      <name val="Times New Roman CYR"/>
      <charset val="204"/>
    </font>
    <font>
      <b/>
      <sz val="12"/>
      <name val="Times New Roman"/>
      <family val="1"/>
      <charset val="204"/>
    </font>
    <font>
      <b/>
      <sz val="14"/>
      <name val="Times New Roman CYR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3" fillId="0" borderId="0"/>
    <xf numFmtId="0" fontId="23" fillId="0" borderId="0"/>
  </cellStyleXfs>
  <cellXfs count="100">
    <xf numFmtId="0" fontId="0" fillId="0" borderId="0" xfId="0"/>
    <xf numFmtId="164" fontId="1" fillId="0" borderId="0" xfId="0" applyNumberFormat="1" applyFont="1" applyBorder="1" applyAlignment="1" applyProtection="1">
      <alignment horizontal="center"/>
    </xf>
    <xf numFmtId="0" fontId="5" fillId="0" borderId="1" xfId="0" applyNumberFormat="1" applyFont="1" applyBorder="1" applyAlignment="1">
      <alignment horizontal="center" vertical="center" textRotation="90" wrapText="1"/>
    </xf>
    <xf numFmtId="49" fontId="6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10" fillId="0" borderId="1" xfId="0" applyNumberFormat="1" applyFont="1" applyBorder="1" applyAlignment="1">
      <alignment horizontal="center" vertical="center" textRotation="90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" fontId="5" fillId="0" borderId="1" xfId="0" applyNumberFormat="1" applyFont="1" applyBorder="1" applyAlignment="1" applyProtection="1">
      <alignment horizontal="right" vertical="center" wrapText="1"/>
    </xf>
    <xf numFmtId="49" fontId="8" fillId="0" borderId="1" xfId="0" applyNumberFormat="1" applyFont="1" applyBorder="1" applyAlignment="1" applyProtection="1">
      <alignment horizontal="left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" fontId="8" fillId="0" borderId="1" xfId="0" applyNumberFormat="1" applyFont="1" applyBorder="1" applyAlignment="1" applyProtection="1">
      <alignment horizontal="right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" fontId="7" fillId="0" borderId="1" xfId="0" applyNumberFormat="1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165" fontId="7" fillId="0" borderId="1" xfId="0" applyNumberFormat="1" applyFont="1" applyBorder="1" applyAlignment="1" applyProtection="1">
      <alignment horizontal="left" vertical="center" wrapText="1"/>
    </xf>
    <xf numFmtId="165" fontId="8" fillId="0" borderId="1" xfId="0" applyNumberFormat="1" applyFont="1" applyBorder="1" applyAlignment="1" applyProtection="1">
      <alignment horizontal="left" vertical="center" wrapText="1"/>
    </xf>
    <xf numFmtId="0" fontId="0" fillId="0" borderId="0" xfId="0" applyFill="1"/>
    <xf numFmtId="0" fontId="0" fillId="0" borderId="0" xfId="0" applyFill="1" applyAlignment="1">
      <alignment horizontal="right"/>
    </xf>
    <xf numFmtId="0" fontId="15" fillId="0" borderId="0" xfId="0" applyFont="1" applyFill="1" applyAlignment="1">
      <alignment horizontal="right"/>
    </xf>
    <xf numFmtId="0" fontId="16" fillId="0" borderId="1" xfId="0" applyFont="1" applyBorder="1"/>
    <xf numFmtId="49" fontId="7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4" fontId="7" fillId="0" borderId="1" xfId="0" applyNumberFormat="1" applyFont="1" applyFill="1" applyBorder="1" applyAlignment="1" applyProtection="1">
      <alignment horizontal="right" vertical="center" wrapText="1"/>
    </xf>
    <xf numFmtId="49" fontId="7" fillId="0" borderId="1" xfId="0" applyNumberFormat="1" applyFont="1" applyFill="1" applyBorder="1" applyAlignment="1" applyProtection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left" vertical="center" wrapText="1"/>
    </xf>
    <xf numFmtId="4" fontId="15" fillId="0" borderId="1" xfId="0" applyNumberFormat="1" applyFont="1" applyFill="1" applyBorder="1" applyAlignment="1">
      <alignment horizontal="right" vertical="center"/>
    </xf>
    <xf numFmtId="49" fontId="5" fillId="0" borderId="1" xfId="0" applyNumberFormat="1" applyFont="1" applyFill="1" applyBorder="1" applyAlignment="1">
      <alignment horizontal="center" vertical="center"/>
    </xf>
    <xf numFmtId="4" fontId="17" fillId="0" borderId="1" xfId="0" applyNumberFormat="1" applyFont="1" applyFill="1" applyBorder="1" applyAlignment="1">
      <alignment horizontal="right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 applyProtection="1">
      <alignment horizontal="left" vertical="center" wrapText="1"/>
    </xf>
    <xf numFmtId="4" fontId="18" fillId="0" borderId="1" xfId="0" applyNumberFormat="1" applyFont="1" applyFill="1" applyBorder="1" applyAlignment="1">
      <alignment horizontal="right" vertical="center"/>
    </xf>
    <xf numFmtId="4" fontId="19" fillId="0" borderId="1" xfId="0" applyNumberFormat="1" applyFont="1" applyFill="1" applyBorder="1" applyAlignment="1">
      <alignment horizontal="right" vertical="center"/>
    </xf>
    <xf numFmtId="4" fontId="20" fillId="0" borderId="1" xfId="0" applyNumberFormat="1" applyFont="1" applyFill="1" applyBorder="1" applyAlignment="1">
      <alignment horizontal="right" vertical="center"/>
    </xf>
    <xf numFmtId="49" fontId="21" fillId="0" borderId="1" xfId="0" applyNumberFormat="1" applyFont="1" applyFill="1" applyBorder="1" applyAlignment="1" applyProtection="1">
      <alignment horizontal="left" vertical="center" wrapText="1"/>
    </xf>
    <xf numFmtId="49" fontId="7" fillId="0" borderId="1" xfId="0" applyNumberFormat="1" applyFont="1" applyFill="1" applyBorder="1" applyAlignment="1">
      <alignment horizontal="justify" vertical="center" wrapText="1"/>
    </xf>
    <xf numFmtId="4" fontId="22" fillId="0" borderId="1" xfId="0" applyNumberFormat="1" applyFont="1" applyFill="1" applyBorder="1" applyAlignment="1">
      <alignment horizontal="right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165" fontId="8" fillId="0" borderId="1" xfId="0" applyNumberFormat="1" applyFont="1" applyFill="1" applyBorder="1" applyAlignment="1" applyProtection="1">
      <alignment horizontal="left" vertical="center" wrapText="1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4" fontId="8" fillId="0" borderId="1" xfId="0" applyNumberFormat="1" applyFont="1" applyFill="1" applyBorder="1" applyAlignment="1" applyProtection="1">
      <alignment horizontal="right" vertical="center" wrapText="1"/>
    </xf>
    <xf numFmtId="49" fontId="8" fillId="0" borderId="1" xfId="0" applyNumberFormat="1" applyFont="1" applyFill="1" applyBorder="1" applyAlignment="1" applyProtection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right" vertical="center" wrapText="1"/>
    </xf>
    <xf numFmtId="49" fontId="13" fillId="0" borderId="1" xfId="0" applyNumberFormat="1" applyFont="1" applyFill="1" applyBorder="1" applyAlignment="1" applyProtection="1">
      <alignment horizontal="center" vertical="center" wrapText="1"/>
    </xf>
    <xf numFmtId="49" fontId="12" fillId="0" borderId="1" xfId="0" applyNumberFormat="1" applyFont="1" applyFill="1" applyBorder="1" applyAlignment="1" applyProtection="1">
      <alignment horizontal="center" vertical="center" wrapText="1"/>
    </xf>
    <xf numFmtId="49" fontId="11" fillId="0" borderId="1" xfId="0" applyNumberFormat="1" applyFont="1" applyFill="1" applyBorder="1" applyAlignment="1" applyProtection="1">
      <alignment horizontal="center" vertical="center" wrapText="1"/>
    </xf>
    <xf numFmtId="4" fontId="11" fillId="0" borderId="1" xfId="0" applyNumberFormat="1" applyFont="1" applyFill="1" applyBorder="1" applyAlignment="1" applyProtection="1">
      <alignment horizontal="right" vertical="center" wrapText="1"/>
    </xf>
    <xf numFmtId="0" fontId="16" fillId="0" borderId="1" xfId="0" applyFont="1" applyFill="1" applyBorder="1"/>
    <xf numFmtId="49" fontId="9" fillId="0" borderId="1" xfId="0" applyNumberFormat="1" applyFont="1" applyFill="1" applyBorder="1" applyAlignment="1" applyProtection="1">
      <alignment horizontal="center"/>
    </xf>
    <xf numFmtId="49" fontId="9" fillId="0" borderId="1" xfId="0" applyNumberFormat="1" applyFont="1" applyFill="1" applyBorder="1" applyAlignment="1" applyProtection="1">
      <alignment horizontal="left" vertical="center"/>
    </xf>
    <xf numFmtId="49" fontId="9" fillId="0" borderId="1" xfId="0" applyNumberFormat="1" applyFont="1" applyFill="1" applyBorder="1" applyAlignment="1" applyProtection="1">
      <alignment horizontal="center" vertical="center"/>
    </xf>
    <xf numFmtId="4" fontId="9" fillId="0" borderId="1" xfId="0" applyNumberFormat="1" applyFont="1" applyFill="1" applyBorder="1" applyAlignment="1" applyProtection="1">
      <alignment horizontal="right" vertical="center"/>
    </xf>
    <xf numFmtId="0" fontId="0" fillId="2" borderId="0" xfId="0" applyFill="1"/>
    <xf numFmtId="49" fontId="7" fillId="3" borderId="1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 applyProtection="1">
      <alignment horizontal="center" vertical="center" wrapText="1"/>
    </xf>
    <xf numFmtId="49" fontId="7" fillId="3" borderId="1" xfId="0" applyNumberFormat="1" applyFont="1" applyFill="1" applyBorder="1" applyAlignment="1" applyProtection="1">
      <alignment horizontal="center" vertical="center" wrapText="1"/>
    </xf>
    <xf numFmtId="4" fontId="7" fillId="3" borderId="1" xfId="0" applyNumberFormat="1" applyFont="1" applyFill="1" applyBorder="1" applyAlignment="1" applyProtection="1">
      <alignment horizontal="right" vertical="center" wrapText="1"/>
    </xf>
    <xf numFmtId="49" fontId="5" fillId="0" borderId="1" xfId="1" applyNumberFormat="1" applyFont="1" applyBorder="1" applyAlignment="1" applyProtection="1">
      <alignment horizontal="left" vertical="center" wrapText="1"/>
    </xf>
    <xf numFmtId="0" fontId="24" fillId="0" borderId="1" xfId="0" applyFont="1" applyBorder="1" applyAlignment="1">
      <alignment horizontal="justify" vertical="top" wrapText="1"/>
    </xf>
    <xf numFmtId="0" fontId="25" fillId="0" borderId="1" xfId="0" applyFont="1" applyFill="1" applyBorder="1" applyAlignment="1">
      <alignment horizontal="justify" vertical="top" wrapText="1"/>
    </xf>
    <xf numFmtId="0" fontId="24" fillId="0" borderId="1" xfId="0" applyFont="1" applyFill="1" applyBorder="1" applyAlignment="1">
      <alignment horizontal="justify" vertical="top" wrapText="1"/>
    </xf>
    <xf numFmtId="166" fontId="7" fillId="0" borderId="1" xfId="0" applyNumberFormat="1" applyFont="1" applyFill="1" applyBorder="1" applyAlignment="1" applyProtection="1">
      <alignment horizontal="justify" vertical="top" wrapText="1"/>
    </xf>
    <xf numFmtId="0" fontId="7" fillId="0" borderId="2" xfId="0" applyFont="1" applyFill="1" applyBorder="1" applyAlignment="1">
      <alignment horizontal="justify" vertical="top" wrapText="1"/>
    </xf>
    <xf numFmtId="166" fontId="7" fillId="3" borderId="1" xfId="0" applyNumberFormat="1" applyFont="1" applyFill="1" applyBorder="1" applyAlignment="1" applyProtection="1">
      <alignment horizontal="justify" vertical="top" wrapText="1"/>
    </xf>
    <xf numFmtId="0" fontId="7" fillId="3" borderId="2" xfId="0" applyFont="1" applyFill="1" applyBorder="1" applyAlignment="1">
      <alignment horizontal="justify" vertical="top" wrapText="1"/>
    </xf>
    <xf numFmtId="165" fontId="7" fillId="0" borderId="4" xfId="0" applyNumberFormat="1" applyFont="1" applyFill="1" applyBorder="1" applyAlignment="1" applyProtection="1">
      <alignment horizontal="justify" vertical="top" wrapText="1"/>
    </xf>
    <xf numFmtId="166" fontId="7" fillId="0" borderId="2" xfId="0" applyNumberFormat="1" applyFont="1" applyFill="1" applyBorder="1" applyAlignment="1" applyProtection="1">
      <alignment horizontal="justify" vertical="top" wrapText="1"/>
    </xf>
    <xf numFmtId="166" fontId="7" fillId="0" borderId="5" xfId="0" applyNumberFormat="1" applyFont="1" applyFill="1" applyBorder="1" applyAlignment="1" applyProtection="1">
      <alignment horizontal="justify" vertical="top" wrapText="1"/>
    </xf>
    <xf numFmtId="166" fontId="7" fillId="0" borderId="1" xfId="0" applyNumberFormat="1" applyFont="1" applyBorder="1" applyAlignment="1" applyProtection="1">
      <alignment horizontal="left" vertical="center" wrapText="1"/>
    </xf>
    <xf numFmtId="0" fontId="7" fillId="0" borderId="6" xfId="0" applyFont="1" applyBorder="1" applyAlignment="1">
      <alignment horizontal="justify" vertical="top" wrapText="1"/>
    </xf>
    <xf numFmtId="4" fontId="8" fillId="3" borderId="1" xfId="0" applyNumberFormat="1" applyFont="1" applyFill="1" applyBorder="1" applyAlignment="1" applyProtection="1">
      <alignment horizontal="right" vertical="center" wrapText="1"/>
    </xf>
    <xf numFmtId="166" fontId="8" fillId="0" borderId="2" xfId="0" applyNumberFormat="1" applyFont="1" applyFill="1" applyBorder="1" applyAlignment="1" applyProtection="1">
      <alignment horizontal="justify" vertical="top" wrapText="1"/>
    </xf>
    <xf numFmtId="4" fontId="0" fillId="0" borderId="0" xfId="0" applyNumberFormat="1"/>
    <xf numFmtId="0" fontId="26" fillId="0" borderId="1" xfId="0" applyFont="1" applyBorder="1" applyAlignment="1">
      <alignment horizontal="justify" vertical="center" wrapText="1"/>
    </xf>
    <xf numFmtId="0" fontId="24" fillId="0" borderId="1" xfId="0" applyFont="1" applyBorder="1" applyAlignment="1">
      <alignment horizontal="justify" vertical="center" wrapText="1"/>
    </xf>
    <xf numFmtId="4" fontId="0" fillId="2" borderId="0" xfId="0" applyNumberFormat="1" applyFill="1"/>
    <xf numFmtId="49" fontId="5" fillId="0" borderId="7" xfId="2" applyNumberFormat="1" applyFont="1" applyBorder="1" applyAlignment="1" applyProtection="1">
      <alignment horizontal="left" vertical="center" wrapText="1"/>
    </xf>
    <xf numFmtId="0" fontId="8" fillId="3" borderId="1" xfId="0" applyFont="1" applyFill="1" applyBorder="1" applyAlignment="1">
      <alignment horizontal="justify" vertical="top" wrapText="1"/>
    </xf>
    <xf numFmtId="166" fontId="8" fillId="3" borderId="1" xfId="0" applyNumberFormat="1" applyFont="1" applyFill="1" applyBorder="1" applyAlignment="1" applyProtection="1">
      <alignment horizontal="justify" vertical="top" wrapText="1"/>
    </xf>
    <xf numFmtId="4" fontId="27" fillId="0" borderId="0" xfId="0" applyNumberFormat="1" applyFont="1"/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12" fillId="0" borderId="1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4" fillId="0" borderId="0" xfId="0" applyFont="1" applyFill="1" applyAlignment="1">
      <alignment horizontal="center" wrapText="1"/>
    </xf>
    <xf numFmtId="0" fontId="7" fillId="0" borderId="0" xfId="0" applyFont="1" applyAlignment="1">
      <alignment horizontal="left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>
      <alignment horizontal="center" wrapText="1"/>
    </xf>
    <xf numFmtId="49" fontId="5" fillId="0" borderId="1" xfId="0" quotePrefix="1" applyNumberFormat="1" applyFont="1" applyBorder="1" applyAlignment="1">
      <alignment horizont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left"/>
    </xf>
  </cellXfs>
  <cellStyles count="3">
    <cellStyle name="Обычный" xfId="0" builtinId="0"/>
    <cellStyle name="Обычный 2" xfId="1"/>
    <cellStyle name="Обычный_ДЧБ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outlinePr summaryBelow="0"/>
  </sheetPr>
  <dimension ref="A2:Q232"/>
  <sheetViews>
    <sheetView showGridLines="0" tabSelected="1" view="pageBreakPreview" topLeftCell="A216" zoomScale="50" zoomScaleNormal="75" zoomScaleSheetLayoutView="50" workbookViewId="0">
      <selection activeCell="N232" sqref="A1:N232"/>
    </sheetView>
  </sheetViews>
  <sheetFormatPr defaultRowHeight="12.75" outlineLevelRow="7" x14ac:dyDescent="0.2"/>
  <cols>
    <col min="8" max="8" width="13.85546875" customWidth="1"/>
    <col min="9" max="9" width="14.140625" hidden="1" customWidth="1"/>
    <col min="10" max="10" width="77.28515625" customWidth="1"/>
    <col min="11" max="11" width="10.85546875" hidden="1" customWidth="1"/>
    <col min="12" max="12" width="22.7109375" customWidth="1"/>
    <col min="13" max="13" width="23.28515625" customWidth="1"/>
    <col min="14" max="14" width="26.42578125" customWidth="1"/>
    <col min="15" max="15" width="38.42578125" customWidth="1"/>
    <col min="16" max="16" width="27.140625" customWidth="1"/>
    <col min="17" max="17" width="31.85546875" customWidth="1"/>
    <col min="18" max="18" width="9.140625" customWidth="1"/>
  </cols>
  <sheetData>
    <row r="2" spans="1:17" ht="36" customHeight="1" x14ac:dyDescent="0.3">
      <c r="L2" s="99" t="s">
        <v>444</v>
      </c>
      <c r="M2" s="99"/>
      <c r="N2" s="99"/>
    </row>
    <row r="3" spans="1:17" ht="24.75" customHeight="1" x14ac:dyDescent="0.3">
      <c r="L3" s="99" t="s">
        <v>445</v>
      </c>
      <c r="M3" s="99"/>
      <c r="N3" s="99"/>
    </row>
    <row r="4" spans="1:17" ht="24.75" customHeight="1" x14ac:dyDescent="0.3">
      <c r="L4" s="99" t="s">
        <v>487</v>
      </c>
      <c r="M4" s="99"/>
      <c r="N4" s="99"/>
    </row>
    <row r="5" spans="1:17" ht="5.25" customHeight="1" x14ac:dyDescent="0.2">
      <c r="L5" s="99" t="s">
        <v>446</v>
      </c>
      <c r="M5" s="99"/>
      <c r="N5" s="99"/>
    </row>
    <row r="6" spans="1:17" ht="12.75" customHeight="1" x14ac:dyDescent="0.2">
      <c r="L6" s="99"/>
      <c r="M6" s="99"/>
      <c r="N6" s="99"/>
    </row>
    <row r="7" spans="1:17" ht="21" customHeight="1" x14ac:dyDescent="0.3">
      <c r="L7" s="99" t="s">
        <v>447</v>
      </c>
      <c r="M7" s="99"/>
      <c r="N7" s="99"/>
    </row>
    <row r="8" spans="1:17" ht="19.149999999999999" customHeight="1" x14ac:dyDescent="0.3">
      <c r="L8" s="99" t="s">
        <v>448</v>
      </c>
      <c r="M8" s="99"/>
      <c r="N8" s="99"/>
    </row>
    <row r="9" spans="1:17" ht="18.75" x14ac:dyDescent="0.3">
      <c r="L9" s="99" t="s">
        <v>449</v>
      </c>
      <c r="M9" s="99"/>
      <c r="N9" s="99"/>
    </row>
    <row r="11" spans="1:17" ht="32.25" customHeight="1" x14ac:dyDescent="0.3">
      <c r="L11" s="99" t="s">
        <v>419</v>
      </c>
      <c r="M11" s="99"/>
      <c r="N11" s="99"/>
      <c r="O11" s="91"/>
      <c r="P11" s="91"/>
      <c r="Q11" s="90"/>
    </row>
    <row r="12" spans="1:17" ht="3" customHeight="1" x14ac:dyDescent="0.3">
      <c r="A12" s="20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93" t="s">
        <v>420</v>
      </c>
      <c r="M12" s="93"/>
      <c r="N12" s="93"/>
      <c r="O12" s="91"/>
      <c r="P12" s="91"/>
      <c r="Q12" s="90"/>
    </row>
    <row r="13" spans="1:17" ht="18.75" hidden="1" customHeight="1" x14ac:dyDescent="0.3">
      <c r="A13" s="20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93"/>
      <c r="M13" s="93"/>
      <c r="N13" s="93"/>
      <c r="O13" s="91"/>
      <c r="P13" s="91"/>
      <c r="Q13" s="90"/>
    </row>
    <row r="14" spans="1:17" ht="18.75" customHeight="1" x14ac:dyDescent="0.3">
      <c r="A14" s="20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93"/>
      <c r="M14" s="93"/>
      <c r="N14" s="93"/>
      <c r="O14" s="91"/>
      <c r="P14" s="91"/>
      <c r="Q14" s="90"/>
    </row>
    <row r="15" spans="1:17" ht="18.75" customHeight="1" x14ac:dyDescent="0.3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93"/>
      <c r="M15" s="93"/>
      <c r="N15" s="93"/>
      <c r="O15" s="91"/>
      <c r="P15" s="91"/>
      <c r="Q15" s="90"/>
    </row>
    <row r="16" spans="1:17" ht="18.75" customHeight="1" x14ac:dyDescent="0.3">
      <c r="A16" s="20"/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93"/>
      <c r="M16" s="93"/>
      <c r="N16" s="93"/>
      <c r="O16" s="90"/>
      <c r="P16" s="90"/>
      <c r="Q16" s="90"/>
    </row>
    <row r="17" spans="1:17" ht="18.75" customHeight="1" x14ac:dyDescent="0.3">
      <c r="A17" s="20"/>
      <c r="B17" s="20"/>
      <c r="C17" s="20"/>
      <c r="D17" s="20"/>
      <c r="E17" s="20"/>
      <c r="F17" s="20"/>
      <c r="G17" s="20"/>
      <c r="H17" s="20"/>
      <c r="I17" s="20"/>
      <c r="J17" s="20"/>
      <c r="K17" s="20"/>
      <c r="O17" s="90"/>
      <c r="P17" s="90"/>
      <c r="Q17" s="90"/>
    </row>
    <row r="18" spans="1:17" ht="18.75" customHeight="1" x14ac:dyDescent="0.3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86"/>
      <c r="M18" s="86"/>
      <c r="N18" s="86"/>
      <c r="O18" s="1"/>
      <c r="P18" s="1"/>
    </row>
    <row r="19" spans="1:17" ht="14.25" x14ac:dyDescent="0.2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1"/>
      <c r="N19" s="21"/>
      <c r="O19" s="1"/>
      <c r="P19" s="1"/>
    </row>
    <row r="20" spans="1:17" x14ac:dyDescent="0.2">
      <c r="A20" s="20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1"/>
      <c r="N20" s="21"/>
    </row>
    <row r="21" spans="1:17" ht="25.5" x14ac:dyDescent="0.35">
      <c r="A21" s="92" t="s">
        <v>396</v>
      </c>
      <c r="B21" s="92"/>
      <c r="C21" s="92"/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2"/>
    </row>
    <row r="22" spans="1:17" ht="18.75" x14ac:dyDescent="0.3">
      <c r="A22" s="20"/>
      <c r="B22" s="20"/>
      <c r="C22" s="20"/>
      <c r="D22" s="20"/>
      <c r="E22" s="20"/>
      <c r="F22" s="20"/>
      <c r="G22" s="20"/>
      <c r="H22" s="20"/>
      <c r="I22" s="20"/>
      <c r="J22" s="22"/>
      <c r="K22" s="22"/>
      <c r="L22" s="22"/>
      <c r="M22" s="22"/>
      <c r="N22" s="22" t="s">
        <v>321</v>
      </c>
    </row>
    <row r="23" spans="1:17" ht="18.75" x14ac:dyDescent="0.3">
      <c r="A23" s="95" t="s">
        <v>225</v>
      </c>
      <c r="B23" s="96"/>
      <c r="C23" s="96"/>
      <c r="D23" s="96"/>
      <c r="E23" s="96"/>
      <c r="F23" s="96"/>
      <c r="G23" s="96"/>
      <c r="H23" s="96"/>
      <c r="I23" s="97" t="s">
        <v>0</v>
      </c>
      <c r="J23" s="94" t="s">
        <v>1</v>
      </c>
      <c r="K23" s="94" t="s">
        <v>2</v>
      </c>
      <c r="L23" s="94" t="s">
        <v>397</v>
      </c>
      <c r="M23" s="94" t="s">
        <v>398</v>
      </c>
      <c r="N23" s="94" t="s">
        <v>399</v>
      </c>
    </row>
    <row r="24" spans="1:17" ht="242.45" customHeight="1" x14ac:dyDescent="0.2">
      <c r="A24" s="2" t="s">
        <v>226</v>
      </c>
      <c r="B24" s="2" t="s">
        <v>227</v>
      </c>
      <c r="C24" s="2" t="s">
        <v>228</v>
      </c>
      <c r="D24" s="2" t="s">
        <v>229</v>
      </c>
      <c r="E24" s="2" t="s">
        <v>230</v>
      </c>
      <c r="F24" s="2" t="s">
        <v>231</v>
      </c>
      <c r="G24" s="2" t="s">
        <v>365</v>
      </c>
      <c r="H24" s="7" t="s">
        <v>366</v>
      </c>
      <c r="I24" s="98"/>
      <c r="J24" s="94"/>
      <c r="K24" s="94"/>
      <c r="L24" s="94"/>
      <c r="M24" s="94"/>
      <c r="N24" s="94"/>
    </row>
    <row r="25" spans="1:17" x14ac:dyDescent="0.2">
      <c r="A25" s="3" t="s">
        <v>241</v>
      </c>
      <c r="B25" s="3" t="s">
        <v>232</v>
      </c>
      <c r="C25" s="3" t="s">
        <v>233</v>
      </c>
      <c r="D25" s="3" t="s">
        <v>234</v>
      </c>
      <c r="E25" s="3" t="s">
        <v>235</v>
      </c>
      <c r="F25" s="3" t="s">
        <v>236</v>
      </c>
      <c r="G25" s="3" t="s">
        <v>237</v>
      </c>
      <c r="H25" s="3" t="s">
        <v>238</v>
      </c>
      <c r="I25" s="3" t="s">
        <v>239</v>
      </c>
      <c r="J25" s="3" t="s">
        <v>239</v>
      </c>
      <c r="K25" s="3" t="s">
        <v>267</v>
      </c>
      <c r="L25" s="3" t="s">
        <v>301</v>
      </c>
      <c r="M25" s="3" t="s">
        <v>267</v>
      </c>
      <c r="N25" s="3" t="s">
        <v>271</v>
      </c>
    </row>
    <row r="26" spans="1:17" ht="28.9" customHeight="1" x14ac:dyDescent="0.2">
      <c r="A26" s="4" t="s">
        <v>240</v>
      </c>
      <c r="B26" s="4" t="s">
        <v>241</v>
      </c>
      <c r="C26" s="4" t="s">
        <v>242</v>
      </c>
      <c r="D26" s="4" t="s">
        <v>242</v>
      </c>
      <c r="E26" s="4" t="s">
        <v>240</v>
      </c>
      <c r="F26" s="4" t="s">
        <v>242</v>
      </c>
      <c r="G26" s="4" t="s">
        <v>243</v>
      </c>
      <c r="H26" s="4" t="s">
        <v>240</v>
      </c>
      <c r="I26" s="8" t="s">
        <v>4</v>
      </c>
      <c r="J26" s="9" t="s">
        <v>5</v>
      </c>
      <c r="K26" s="88" t="s">
        <v>6</v>
      </c>
      <c r="L26" s="10">
        <f>L27+L36+L42+L49+L57+L60+L69+L81+L86+L96+L103+L125</f>
        <v>144954023.80999997</v>
      </c>
      <c r="M26" s="10">
        <f>M27+M36+M42+M49+M57+M60+M69+M81+M86+M96+M103+M125</f>
        <v>149833095.89999998</v>
      </c>
      <c r="N26" s="10">
        <f>N27+N36+N42+N49+N57+N60+N69+N81+N86+N96+N103+N125</f>
        <v>154651394.54999998</v>
      </c>
      <c r="O26" s="78"/>
    </row>
    <row r="27" spans="1:17" ht="25.15" customHeight="1" outlineLevel="1" x14ac:dyDescent="0.2">
      <c r="A27" s="4">
        <v>182</v>
      </c>
      <c r="B27" s="4">
        <v>1</v>
      </c>
      <c r="C27" s="4" t="s">
        <v>244</v>
      </c>
      <c r="D27" s="4" t="s">
        <v>242</v>
      </c>
      <c r="E27" s="4" t="s">
        <v>240</v>
      </c>
      <c r="F27" s="4" t="s">
        <v>242</v>
      </c>
      <c r="G27" s="4" t="s">
        <v>243</v>
      </c>
      <c r="H27" s="4" t="s">
        <v>240</v>
      </c>
      <c r="I27" s="8" t="s">
        <v>7</v>
      </c>
      <c r="J27" s="9" t="s">
        <v>8</v>
      </c>
      <c r="K27" s="88" t="s">
        <v>6</v>
      </c>
      <c r="L27" s="10">
        <f>L28+L31</f>
        <v>105230072.84999999</v>
      </c>
      <c r="M27" s="10">
        <f t="shared" ref="M27:N27" si="0">M28+M31</f>
        <v>109803731.76999998</v>
      </c>
      <c r="N27" s="10">
        <f t="shared" si="0"/>
        <v>113919972.18000001</v>
      </c>
    </row>
    <row r="28" spans="1:17" ht="24.6" customHeight="1" outlineLevel="2" x14ac:dyDescent="0.2">
      <c r="A28" s="6" t="s">
        <v>245</v>
      </c>
      <c r="B28" s="6" t="s">
        <v>241</v>
      </c>
      <c r="C28" s="6" t="s">
        <v>244</v>
      </c>
      <c r="D28" s="6" t="s">
        <v>244</v>
      </c>
      <c r="E28" s="6" t="s">
        <v>240</v>
      </c>
      <c r="F28" s="6" t="s">
        <v>242</v>
      </c>
      <c r="G28" s="6" t="s">
        <v>243</v>
      </c>
      <c r="H28" s="6" t="s">
        <v>240</v>
      </c>
      <c r="I28" s="8" t="s">
        <v>9</v>
      </c>
      <c r="J28" s="11" t="s">
        <v>10</v>
      </c>
      <c r="K28" s="12" t="s">
        <v>6</v>
      </c>
      <c r="L28" s="13">
        <f>L29</f>
        <v>13773000</v>
      </c>
      <c r="M28" s="13">
        <f t="shared" ref="M28:N29" si="1">M29</f>
        <v>14789447.41</v>
      </c>
      <c r="N28" s="13">
        <f t="shared" si="1"/>
        <v>15244962.390000001</v>
      </c>
      <c r="O28" s="78"/>
    </row>
    <row r="29" spans="1:17" ht="66" customHeight="1" outlineLevel="3" x14ac:dyDescent="0.2">
      <c r="A29" s="5" t="s">
        <v>245</v>
      </c>
      <c r="B29" s="5" t="s">
        <v>241</v>
      </c>
      <c r="C29" s="5" t="s">
        <v>244</v>
      </c>
      <c r="D29" s="5" t="s">
        <v>244</v>
      </c>
      <c r="E29" s="5" t="s">
        <v>246</v>
      </c>
      <c r="F29" s="5" t="s">
        <v>242</v>
      </c>
      <c r="G29" s="5" t="s">
        <v>243</v>
      </c>
      <c r="H29" s="5" t="s">
        <v>240</v>
      </c>
      <c r="I29" s="8" t="s">
        <v>11</v>
      </c>
      <c r="J29" s="14" t="s">
        <v>12</v>
      </c>
      <c r="K29" s="15" t="s">
        <v>6</v>
      </c>
      <c r="L29" s="16">
        <f>L30</f>
        <v>13773000</v>
      </c>
      <c r="M29" s="16">
        <f t="shared" si="1"/>
        <v>14789447.41</v>
      </c>
      <c r="N29" s="16">
        <f t="shared" si="1"/>
        <v>15244962.390000001</v>
      </c>
    </row>
    <row r="30" spans="1:17" ht="53.45" customHeight="1" outlineLevel="7" x14ac:dyDescent="0.2">
      <c r="A30" s="5" t="s">
        <v>245</v>
      </c>
      <c r="B30" s="5" t="s">
        <v>241</v>
      </c>
      <c r="C30" s="5" t="s">
        <v>244</v>
      </c>
      <c r="D30" s="5" t="s">
        <v>244</v>
      </c>
      <c r="E30" s="5" t="s">
        <v>247</v>
      </c>
      <c r="F30" s="5" t="s">
        <v>248</v>
      </c>
      <c r="G30" s="5" t="s">
        <v>243</v>
      </c>
      <c r="H30" s="5" t="s">
        <v>249</v>
      </c>
      <c r="I30" s="17" t="s">
        <v>13</v>
      </c>
      <c r="J30" s="14" t="s">
        <v>14</v>
      </c>
      <c r="K30" s="15" t="s">
        <v>15</v>
      </c>
      <c r="L30" s="16">
        <v>13773000</v>
      </c>
      <c r="M30" s="16">
        <v>14789447.41</v>
      </c>
      <c r="N30" s="16">
        <v>15244962.390000001</v>
      </c>
    </row>
    <row r="31" spans="1:17" ht="46.9" customHeight="1" outlineLevel="2" x14ac:dyDescent="0.2">
      <c r="A31" s="6" t="s">
        <v>245</v>
      </c>
      <c r="B31" s="6" t="s">
        <v>241</v>
      </c>
      <c r="C31" s="6" t="s">
        <v>244</v>
      </c>
      <c r="D31" s="6" t="s">
        <v>248</v>
      </c>
      <c r="E31" s="6" t="s">
        <v>240</v>
      </c>
      <c r="F31" s="6" t="s">
        <v>244</v>
      </c>
      <c r="G31" s="6" t="s">
        <v>243</v>
      </c>
      <c r="H31" s="6" t="s">
        <v>240</v>
      </c>
      <c r="I31" s="8" t="s">
        <v>16</v>
      </c>
      <c r="J31" s="14" t="s">
        <v>17</v>
      </c>
      <c r="K31" s="15" t="s">
        <v>6</v>
      </c>
      <c r="L31" s="16">
        <f>L32+L33+L34+L35</f>
        <v>91457072.849999994</v>
      </c>
      <c r="M31" s="16">
        <f t="shared" ref="M31:N31" si="2">M32+M33+M34+M35</f>
        <v>95014284.359999985</v>
      </c>
      <c r="N31" s="16">
        <f t="shared" si="2"/>
        <v>98675009.790000007</v>
      </c>
    </row>
    <row r="32" spans="1:17" ht="106.9" customHeight="1" outlineLevel="7" x14ac:dyDescent="0.2">
      <c r="A32" s="5" t="s">
        <v>245</v>
      </c>
      <c r="B32" s="5" t="s">
        <v>241</v>
      </c>
      <c r="C32" s="5" t="s">
        <v>244</v>
      </c>
      <c r="D32" s="5" t="s">
        <v>248</v>
      </c>
      <c r="E32" s="5" t="s">
        <v>246</v>
      </c>
      <c r="F32" s="5" t="s">
        <v>244</v>
      </c>
      <c r="G32" s="5" t="s">
        <v>243</v>
      </c>
      <c r="H32" s="5" t="s">
        <v>249</v>
      </c>
      <c r="I32" s="17" t="s">
        <v>18</v>
      </c>
      <c r="J32" s="18" t="s">
        <v>19</v>
      </c>
      <c r="K32" s="15" t="s">
        <v>15</v>
      </c>
      <c r="L32" s="16">
        <v>90819617.049999997</v>
      </c>
      <c r="M32" s="16">
        <v>94355585.819999993</v>
      </c>
      <c r="N32" s="16">
        <v>98007492.950000003</v>
      </c>
    </row>
    <row r="33" spans="1:14" ht="144.75" customHeight="1" outlineLevel="7" x14ac:dyDescent="0.2">
      <c r="A33" s="5" t="s">
        <v>245</v>
      </c>
      <c r="B33" s="5" t="s">
        <v>241</v>
      </c>
      <c r="C33" s="5" t="s">
        <v>244</v>
      </c>
      <c r="D33" s="5" t="s">
        <v>248</v>
      </c>
      <c r="E33" s="5" t="s">
        <v>250</v>
      </c>
      <c r="F33" s="5" t="s">
        <v>244</v>
      </c>
      <c r="G33" s="5" t="s">
        <v>243</v>
      </c>
      <c r="H33" s="5" t="s">
        <v>249</v>
      </c>
      <c r="I33" s="17" t="s">
        <v>20</v>
      </c>
      <c r="J33" s="18" t="s">
        <v>21</v>
      </c>
      <c r="K33" s="15" t="s">
        <v>15</v>
      </c>
      <c r="L33" s="16">
        <v>160049.88</v>
      </c>
      <c r="M33" s="16">
        <v>166049.49</v>
      </c>
      <c r="N33" s="16">
        <v>171395.39</v>
      </c>
    </row>
    <row r="34" spans="1:14" ht="72.75" customHeight="1" outlineLevel="7" x14ac:dyDescent="0.2">
      <c r="A34" s="5" t="s">
        <v>245</v>
      </c>
      <c r="B34" s="5" t="s">
        <v>241</v>
      </c>
      <c r="C34" s="5" t="s">
        <v>244</v>
      </c>
      <c r="D34" s="5" t="s">
        <v>248</v>
      </c>
      <c r="E34" s="5" t="s">
        <v>251</v>
      </c>
      <c r="F34" s="5" t="s">
        <v>244</v>
      </c>
      <c r="G34" s="5" t="s">
        <v>243</v>
      </c>
      <c r="H34" s="5" t="s">
        <v>249</v>
      </c>
      <c r="I34" s="17" t="s">
        <v>22</v>
      </c>
      <c r="J34" s="14" t="s">
        <v>23</v>
      </c>
      <c r="K34" s="15" t="s">
        <v>15</v>
      </c>
      <c r="L34" s="16">
        <v>374059.43</v>
      </c>
      <c r="M34" s="16">
        <v>385272.05</v>
      </c>
      <c r="N34" s="16">
        <v>384556.75</v>
      </c>
    </row>
    <row r="35" spans="1:14" ht="122.25" customHeight="1" outlineLevel="7" x14ac:dyDescent="0.2">
      <c r="A35" s="5" t="s">
        <v>245</v>
      </c>
      <c r="B35" s="5" t="s">
        <v>241</v>
      </c>
      <c r="C35" s="5" t="s">
        <v>244</v>
      </c>
      <c r="D35" s="5" t="s">
        <v>248</v>
      </c>
      <c r="E35" s="5" t="s">
        <v>252</v>
      </c>
      <c r="F35" s="5" t="s">
        <v>244</v>
      </c>
      <c r="G35" s="5" t="s">
        <v>243</v>
      </c>
      <c r="H35" s="5" t="s">
        <v>249</v>
      </c>
      <c r="I35" s="17"/>
      <c r="J35" s="74" t="s">
        <v>360</v>
      </c>
      <c r="K35" s="15"/>
      <c r="L35" s="16">
        <v>103346.49</v>
      </c>
      <c r="M35" s="16">
        <v>107377</v>
      </c>
      <c r="N35" s="16">
        <v>111564.7</v>
      </c>
    </row>
    <row r="36" spans="1:14" ht="66" customHeight="1" outlineLevel="1" x14ac:dyDescent="0.2">
      <c r="A36" s="4" t="s">
        <v>253</v>
      </c>
      <c r="B36" s="4" t="s">
        <v>241</v>
      </c>
      <c r="C36" s="4" t="s">
        <v>254</v>
      </c>
      <c r="D36" s="4" t="s">
        <v>242</v>
      </c>
      <c r="E36" s="4" t="s">
        <v>240</v>
      </c>
      <c r="F36" s="4" t="s">
        <v>242</v>
      </c>
      <c r="G36" s="4" t="s">
        <v>243</v>
      </c>
      <c r="H36" s="4" t="s">
        <v>240</v>
      </c>
      <c r="I36" s="8" t="s">
        <v>24</v>
      </c>
      <c r="J36" s="9" t="s">
        <v>25</v>
      </c>
      <c r="K36" s="88" t="s">
        <v>6</v>
      </c>
      <c r="L36" s="10">
        <f>L37</f>
        <v>545500</v>
      </c>
      <c r="M36" s="10">
        <f t="shared" ref="M36:N36" si="3">M37</f>
        <v>608700</v>
      </c>
      <c r="N36" s="10">
        <f t="shared" si="3"/>
        <v>623600</v>
      </c>
    </row>
    <row r="37" spans="1:14" ht="50.65" customHeight="1" outlineLevel="2" x14ac:dyDescent="0.2">
      <c r="A37" s="6" t="s">
        <v>253</v>
      </c>
      <c r="B37" s="6" t="s">
        <v>241</v>
      </c>
      <c r="C37" s="6" t="s">
        <v>254</v>
      </c>
      <c r="D37" s="6" t="s">
        <v>248</v>
      </c>
      <c r="E37" s="6" t="s">
        <v>240</v>
      </c>
      <c r="F37" s="6" t="s">
        <v>244</v>
      </c>
      <c r="G37" s="6" t="s">
        <v>243</v>
      </c>
      <c r="H37" s="6" t="s">
        <v>240</v>
      </c>
      <c r="I37" s="8" t="s">
        <v>26</v>
      </c>
      <c r="J37" s="11" t="s">
        <v>27</v>
      </c>
      <c r="K37" s="12" t="s">
        <v>6</v>
      </c>
      <c r="L37" s="13">
        <f>L38+L39+L40+L41</f>
        <v>545500</v>
      </c>
      <c r="M37" s="13">
        <f t="shared" ref="M37:N37" si="4">M38+M39+M40+M41</f>
        <v>608700</v>
      </c>
      <c r="N37" s="13">
        <f t="shared" si="4"/>
        <v>623600</v>
      </c>
    </row>
    <row r="38" spans="1:14" ht="97.15" customHeight="1" outlineLevel="7" x14ac:dyDescent="0.2">
      <c r="A38" s="5" t="s">
        <v>253</v>
      </c>
      <c r="B38" s="5" t="s">
        <v>241</v>
      </c>
      <c r="C38" s="5" t="s">
        <v>254</v>
      </c>
      <c r="D38" s="5" t="s">
        <v>248</v>
      </c>
      <c r="E38" s="5" t="s">
        <v>255</v>
      </c>
      <c r="F38" s="5" t="s">
        <v>244</v>
      </c>
      <c r="G38" s="5" t="s">
        <v>243</v>
      </c>
      <c r="H38" s="5" t="s">
        <v>249</v>
      </c>
      <c r="I38" s="17" t="s">
        <v>28</v>
      </c>
      <c r="J38" s="14" t="s">
        <v>29</v>
      </c>
      <c r="K38" s="15" t="s">
        <v>15</v>
      </c>
      <c r="L38" s="16">
        <v>202700</v>
      </c>
      <c r="M38" s="16">
        <v>226100</v>
      </c>
      <c r="N38" s="16">
        <v>235300</v>
      </c>
    </row>
    <row r="39" spans="1:14" ht="114.6" customHeight="1" outlineLevel="7" x14ac:dyDescent="0.2">
      <c r="A39" s="5" t="s">
        <v>253</v>
      </c>
      <c r="B39" s="5" t="s">
        <v>241</v>
      </c>
      <c r="C39" s="5" t="s">
        <v>254</v>
      </c>
      <c r="D39" s="5" t="s">
        <v>248</v>
      </c>
      <c r="E39" s="5" t="s">
        <v>256</v>
      </c>
      <c r="F39" s="5" t="s">
        <v>244</v>
      </c>
      <c r="G39" s="5" t="s">
        <v>243</v>
      </c>
      <c r="H39" s="5" t="s">
        <v>249</v>
      </c>
      <c r="I39" s="17" t="s">
        <v>30</v>
      </c>
      <c r="J39" s="18" t="s">
        <v>31</v>
      </c>
      <c r="K39" s="15" t="s">
        <v>15</v>
      </c>
      <c r="L39" s="16">
        <v>1600</v>
      </c>
      <c r="M39" s="16">
        <v>1600</v>
      </c>
      <c r="N39" s="16">
        <v>1600</v>
      </c>
    </row>
    <row r="40" spans="1:14" ht="116.45" customHeight="1" outlineLevel="7" x14ac:dyDescent="0.2">
      <c r="A40" s="5" t="s">
        <v>253</v>
      </c>
      <c r="B40" s="5" t="s">
        <v>241</v>
      </c>
      <c r="C40" s="5" t="s">
        <v>254</v>
      </c>
      <c r="D40" s="5" t="s">
        <v>248</v>
      </c>
      <c r="E40" s="5" t="s">
        <v>257</v>
      </c>
      <c r="F40" s="5" t="s">
        <v>244</v>
      </c>
      <c r="G40" s="5" t="s">
        <v>243</v>
      </c>
      <c r="H40" s="5" t="s">
        <v>249</v>
      </c>
      <c r="I40" s="17" t="s">
        <v>32</v>
      </c>
      <c r="J40" s="18" t="s">
        <v>33</v>
      </c>
      <c r="K40" s="15" t="s">
        <v>15</v>
      </c>
      <c r="L40" s="16">
        <v>372700</v>
      </c>
      <c r="M40" s="16">
        <v>412300</v>
      </c>
      <c r="N40" s="16">
        <v>427800</v>
      </c>
    </row>
    <row r="41" spans="1:14" ht="128.1" customHeight="1" outlineLevel="7" x14ac:dyDescent="0.2">
      <c r="A41" s="5" t="s">
        <v>253</v>
      </c>
      <c r="B41" s="5" t="s">
        <v>241</v>
      </c>
      <c r="C41" s="5" t="s">
        <v>254</v>
      </c>
      <c r="D41" s="5" t="s">
        <v>248</v>
      </c>
      <c r="E41" s="5" t="s">
        <v>258</v>
      </c>
      <c r="F41" s="5" t="s">
        <v>244</v>
      </c>
      <c r="G41" s="5" t="s">
        <v>243</v>
      </c>
      <c r="H41" s="5" t="s">
        <v>249</v>
      </c>
      <c r="I41" s="17" t="s">
        <v>34</v>
      </c>
      <c r="J41" s="18" t="s">
        <v>35</v>
      </c>
      <c r="K41" s="15" t="s">
        <v>15</v>
      </c>
      <c r="L41" s="16">
        <v>-31500</v>
      </c>
      <c r="M41" s="16">
        <v>-31300</v>
      </c>
      <c r="N41" s="16">
        <v>-41100</v>
      </c>
    </row>
    <row r="42" spans="1:14" ht="18.75" outlineLevel="1" x14ac:dyDescent="0.2">
      <c r="A42" s="4" t="s">
        <v>245</v>
      </c>
      <c r="B42" s="4" t="s">
        <v>241</v>
      </c>
      <c r="C42" s="4" t="s">
        <v>259</v>
      </c>
      <c r="D42" s="4" t="s">
        <v>242</v>
      </c>
      <c r="E42" s="4" t="s">
        <v>240</v>
      </c>
      <c r="F42" s="4" t="s">
        <v>242</v>
      </c>
      <c r="G42" s="4" t="s">
        <v>243</v>
      </c>
      <c r="H42" s="4" t="s">
        <v>240</v>
      </c>
      <c r="I42" s="8" t="s">
        <v>36</v>
      </c>
      <c r="J42" s="9" t="s">
        <v>37</v>
      </c>
      <c r="K42" s="88" t="s">
        <v>6</v>
      </c>
      <c r="L42" s="10">
        <f>L43+L45+L47</f>
        <v>6115431.5999999996</v>
      </c>
      <c r="M42" s="10">
        <f>M43+M45+M47</f>
        <v>6119418.1299999999</v>
      </c>
      <c r="N42" s="10">
        <f>N43+N45+N47</f>
        <v>6122485.21</v>
      </c>
    </row>
    <row r="43" spans="1:14" ht="43.9" customHeight="1" outlineLevel="2" x14ac:dyDescent="0.2">
      <c r="A43" s="6" t="s">
        <v>245</v>
      </c>
      <c r="B43" s="6" t="s">
        <v>241</v>
      </c>
      <c r="C43" s="6" t="s">
        <v>259</v>
      </c>
      <c r="D43" s="6" t="s">
        <v>248</v>
      </c>
      <c r="E43" s="6" t="s">
        <v>240</v>
      </c>
      <c r="F43" s="6" t="s">
        <v>248</v>
      </c>
      <c r="G43" s="6" t="s">
        <v>243</v>
      </c>
      <c r="H43" s="6" t="s">
        <v>240</v>
      </c>
      <c r="I43" s="8" t="s">
        <v>38</v>
      </c>
      <c r="J43" s="11" t="s">
        <v>39</v>
      </c>
      <c r="K43" s="12" t="s">
        <v>6</v>
      </c>
      <c r="L43" s="13">
        <f>L44</f>
        <v>6040361.3399999999</v>
      </c>
      <c r="M43" s="13">
        <f t="shared" ref="M43:N43" si="5">M44</f>
        <v>6041431.8099999996</v>
      </c>
      <c r="N43" s="13">
        <f t="shared" si="5"/>
        <v>6041473.5300000003</v>
      </c>
    </row>
    <row r="44" spans="1:14" ht="43.9" customHeight="1" outlineLevel="7" x14ac:dyDescent="0.2">
      <c r="A44" s="5" t="s">
        <v>245</v>
      </c>
      <c r="B44" s="5" t="s">
        <v>241</v>
      </c>
      <c r="C44" s="5" t="s">
        <v>259</v>
      </c>
      <c r="D44" s="5" t="s">
        <v>248</v>
      </c>
      <c r="E44" s="5" t="s">
        <v>246</v>
      </c>
      <c r="F44" s="5" t="s">
        <v>248</v>
      </c>
      <c r="G44" s="5" t="s">
        <v>243</v>
      </c>
      <c r="H44" s="5" t="s">
        <v>249</v>
      </c>
      <c r="I44" s="17" t="s">
        <v>40</v>
      </c>
      <c r="J44" s="14" t="s">
        <v>39</v>
      </c>
      <c r="K44" s="15" t="s">
        <v>15</v>
      </c>
      <c r="L44" s="16">
        <v>6040361.3399999999</v>
      </c>
      <c r="M44" s="16">
        <v>6041431.8099999996</v>
      </c>
      <c r="N44" s="16">
        <v>6041473.5300000003</v>
      </c>
    </row>
    <row r="45" spans="1:14" ht="27.6" customHeight="1" outlineLevel="2" x14ac:dyDescent="0.2">
      <c r="A45" s="6" t="s">
        <v>245</v>
      </c>
      <c r="B45" s="6" t="s">
        <v>241</v>
      </c>
      <c r="C45" s="6" t="s">
        <v>259</v>
      </c>
      <c r="D45" s="6" t="s">
        <v>254</v>
      </c>
      <c r="E45" s="6" t="s">
        <v>240</v>
      </c>
      <c r="F45" s="6" t="s">
        <v>244</v>
      </c>
      <c r="G45" s="6" t="s">
        <v>243</v>
      </c>
      <c r="H45" s="6" t="s">
        <v>240</v>
      </c>
      <c r="I45" s="8" t="s">
        <v>41</v>
      </c>
      <c r="J45" s="11" t="s">
        <v>42</v>
      </c>
      <c r="K45" s="12" t="s">
        <v>6</v>
      </c>
      <c r="L45" s="13">
        <f>L46</f>
        <v>8669.59</v>
      </c>
      <c r="M45" s="13">
        <f t="shared" ref="M45:N45" si="6">M46</f>
        <v>8996.0300000000007</v>
      </c>
      <c r="N45" s="13">
        <f t="shared" si="6"/>
        <v>9330.77</v>
      </c>
    </row>
    <row r="46" spans="1:14" ht="27.2" customHeight="1" outlineLevel="7" x14ac:dyDescent="0.2">
      <c r="A46" s="5" t="s">
        <v>245</v>
      </c>
      <c r="B46" s="5" t="s">
        <v>241</v>
      </c>
      <c r="C46" s="5" t="s">
        <v>259</v>
      </c>
      <c r="D46" s="5" t="s">
        <v>254</v>
      </c>
      <c r="E46" s="5" t="s">
        <v>246</v>
      </c>
      <c r="F46" s="5" t="s">
        <v>244</v>
      </c>
      <c r="G46" s="5" t="s">
        <v>243</v>
      </c>
      <c r="H46" s="5" t="s">
        <v>249</v>
      </c>
      <c r="I46" s="17" t="s">
        <v>43</v>
      </c>
      <c r="J46" s="14" t="s">
        <v>42</v>
      </c>
      <c r="K46" s="15" t="s">
        <v>15</v>
      </c>
      <c r="L46" s="16">
        <v>8669.59</v>
      </c>
      <c r="M46" s="16">
        <v>8996.0300000000007</v>
      </c>
      <c r="N46" s="16">
        <v>9330.77</v>
      </c>
    </row>
    <row r="47" spans="1:14" ht="41.25" customHeight="1" outlineLevel="7" x14ac:dyDescent="0.2">
      <c r="A47" s="6" t="s">
        <v>245</v>
      </c>
      <c r="B47" s="6" t="s">
        <v>241</v>
      </c>
      <c r="C47" s="6" t="s">
        <v>259</v>
      </c>
      <c r="D47" s="6" t="s">
        <v>261</v>
      </c>
      <c r="E47" s="6" t="s">
        <v>240</v>
      </c>
      <c r="F47" s="6" t="s">
        <v>248</v>
      </c>
      <c r="G47" s="6" t="s">
        <v>243</v>
      </c>
      <c r="H47" s="6" t="s">
        <v>249</v>
      </c>
      <c r="I47" s="17"/>
      <c r="J47" s="11" t="s">
        <v>367</v>
      </c>
      <c r="K47" s="12"/>
      <c r="L47" s="13">
        <f>L48</f>
        <v>66400.67</v>
      </c>
      <c r="M47" s="13">
        <f t="shared" ref="M47:N47" si="7">M48</f>
        <v>68990.289999999994</v>
      </c>
      <c r="N47" s="13">
        <f t="shared" si="7"/>
        <v>71680.91</v>
      </c>
    </row>
    <row r="48" spans="1:14" ht="46.5" customHeight="1" outlineLevel="7" x14ac:dyDescent="0.2">
      <c r="A48" s="5" t="s">
        <v>245</v>
      </c>
      <c r="B48" s="5" t="s">
        <v>241</v>
      </c>
      <c r="C48" s="5" t="s">
        <v>259</v>
      </c>
      <c r="D48" s="5" t="s">
        <v>261</v>
      </c>
      <c r="E48" s="5" t="s">
        <v>246</v>
      </c>
      <c r="F48" s="5" t="s">
        <v>248</v>
      </c>
      <c r="G48" s="5" t="s">
        <v>243</v>
      </c>
      <c r="H48" s="5" t="s">
        <v>249</v>
      </c>
      <c r="I48" s="17"/>
      <c r="J48" s="11" t="s">
        <v>367</v>
      </c>
      <c r="K48" s="15"/>
      <c r="L48" s="16">
        <v>66400.67</v>
      </c>
      <c r="M48" s="16">
        <v>68990.289999999994</v>
      </c>
      <c r="N48" s="16">
        <v>71680.91</v>
      </c>
    </row>
    <row r="49" spans="1:14" ht="18.75" outlineLevel="1" x14ac:dyDescent="0.2">
      <c r="A49" s="4" t="s">
        <v>245</v>
      </c>
      <c r="B49" s="4" t="s">
        <v>241</v>
      </c>
      <c r="C49" s="4" t="s">
        <v>260</v>
      </c>
      <c r="D49" s="4" t="s">
        <v>242</v>
      </c>
      <c r="E49" s="4" t="s">
        <v>240</v>
      </c>
      <c r="F49" s="4" t="s">
        <v>242</v>
      </c>
      <c r="G49" s="4" t="s">
        <v>243</v>
      </c>
      <c r="H49" s="4" t="s">
        <v>240</v>
      </c>
      <c r="I49" s="8" t="s">
        <v>44</v>
      </c>
      <c r="J49" s="9" t="s">
        <v>45</v>
      </c>
      <c r="K49" s="88" t="s">
        <v>6</v>
      </c>
      <c r="L49" s="10">
        <f>L50+L52</f>
        <v>9294830.6400000006</v>
      </c>
      <c r="M49" s="10">
        <f t="shared" ref="M49:N49" si="8">M50+M52</f>
        <v>10372241.699999999</v>
      </c>
      <c r="N49" s="10">
        <f t="shared" si="8"/>
        <v>10597772.080000002</v>
      </c>
    </row>
    <row r="50" spans="1:14" ht="18.75" outlineLevel="2" x14ac:dyDescent="0.2">
      <c r="A50" s="6" t="s">
        <v>245</v>
      </c>
      <c r="B50" s="6" t="s">
        <v>241</v>
      </c>
      <c r="C50" s="6" t="s">
        <v>260</v>
      </c>
      <c r="D50" s="6" t="s">
        <v>244</v>
      </c>
      <c r="E50" s="6" t="s">
        <v>240</v>
      </c>
      <c r="F50" s="6" t="s">
        <v>242</v>
      </c>
      <c r="G50" s="6" t="s">
        <v>243</v>
      </c>
      <c r="H50" s="6" t="s">
        <v>240</v>
      </c>
      <c r="I50" s="8" t="s">
        <v>46</v>
      </c>
      <c r="J50" s="11" t="s">
        <v>47</v>
      </c>
      <c r="K50" s="12" t="s">
        <v>6</v>
      </c>
      <c r="L50" s="13">
        <f>L51</f>
        <v>1852105.35</v>
      </c>
      <c r="M50" s="13">
        <f t="shared" ref="M50:N50" si="9">M51</f>
        <v>2639250.12</v>
      </c>
      <c r="N50" s="13">
        <f t="shared" si="9"/>
        <v>2639250.12</v>
      </c>
    </row>
    <row r="51" spans="1:14" ht="66.599999999999994" customHeight="1" outlineLevel="7" x14ac:dyDescent="0.2">
      <c r="A51" s="5" t="s">
        <v>245</v>
      </c>
      <c r="B51" s="5" t="s">
        <v>241</v>
      </c>
      <c r="C51" s="5" t="s">
        <v>260</v>
      </c>
      <c r="D51" s="5" t="s">
        <v>244</v>
      </c>
      <c r="E51" s="5" t="s">
        <v>250</v>
      </c>
      <c r="F51" s="5" t="s">
        <v>261</v>
      </c>
      <c r="G51" s="5" t="s">
        <v>243</v>
      </c>
      <c r="H51" s="5" t="s">
        <v>249</v>
      </c>
      <c r="I51" s="17" t="s">
        <v>48</v>
      </c>
      <c r="J51" s="14" t="s">
        <v>49</v>
      </c>
      <c r="K51" s="15" t="s">
        <v>15</v>
      </c>
      <c r="L51" s="16">
        <v>1852105.35</v>
      </c>
      <c r="M51" s="16">
        <v>2639250.12</v>
      </c>
      <c r="N51" s="16">
        <v>2639250.12</v>
      </c>
    </row>
    <row r="52" spans="1:14" ht="18.75" outlineLevel="2" x14ac:dyDescent="0.2">
      <c r="A52" s="6" t="s">
        <v>245</v>
      </c>
      <c r="B52" s="6" t="s">
        <v>241</v>
      </c>
      <c r="C52" s="6" t="s">
        <v>260</v>
      </c>
      <c r="D52" s="6" t="s">
        <v>260</v>
      </c>
      <c r="E52" s="6" t="s">
        <v>240</v>
      </c>
      <c r="F52" s="6" t="s">
        <v>242</v>
      </c>
      <c r="G52" s="6" t="s">
        <v>243</v>
      </c>
      <c r="H52" s="6" t="s">
        <v>240</v>
      </c>
      <c r="I52" s="8" t="s">
        <v>50</v>
      </c>
      <c r="J52" s="11" t="s">
        <v>51</v>
      </c>
      <c r="K52" s="12" t="s">
        <v>6</v>
      </c>
      <c r="L52" s="13">
        <f>L53+L55</f>
        <v>7442725.29</v>
      </c>
      <c r="M52" s="13">
        <f t="shared" ref="M52:N52" si="10">M53+M55</f>
        <v>7732991.5800000001</v>
      </c>
      <c r="N52" s="13">
        <f t="shared" si="10"/>
        <v>7958521.9600000009</v>
      </c>
    </row>
    <row r="53" spans="1:14" ht="45.75" customHeight="1" outlineLevel="3" x14ac:dyDescent="0.2">
      <c r="A53" s="5" t="s">
        <v>245</v>
      </c>
      <c r="B53" s="5" t="s">
        <v>241</v>
      </c>
      <c r="C53" s="5" t="s">
        <v>260</v>
      </c>
      <c r="D53" s="5" t="s">
        <v>260</v>
      </c>
      <c r="E53" s="5" t="s">
        <v>251</v>
      </c>
      <c r="F53" s="5" t="s">
        <v>242</v>
      </c>
      <c r="G53" s="5" t="s">
        <v>243</v>
      </c>
      <c r="H53" s="5" t="s">
        <v>240</v>
      </c>
      <c r="I53" s="8" t="s">
        <v>52</v>
      </c>
      <c r="J53" s="14" t="s">
        <v>329</v>
      </c>
      <c r="K53" s="15" t="s">
        <v>6</v>
      </c>
      <c r="L53" s="16">
        <f>L54</f>
        <v>5565765.6600000001</v>
      </c>
      <c r="M53" s="16">
        <f t="shared" ref="M53:N53" si="11">M54</f>
        <v>5782830.5199999996</v>
      </c>
      <c r="N53" s="16">
        <f t="shared" si="11"/>
        <v>6008360.9000000004</v>
      </c>
    </row>
    <row r="54" spans="1:14" ht="51.95" customHeight="1" outlineLevel="7" x14ac:dyDescent="0.2">
      <c r="A54" s="5" t="s">
        <v>245</v>
      </c>
      <c r="B54" s="5" t="s">
        <v>241</v>
      </c>
      <c r="C54" s="5" t="s">
        <v>260</v>
      </c>
      <c r="D54" s="5" t="s">
        <v>260</v>
      </c>
      <c r="E54" s="5" t="s">
        <v>328</v>
      </c>
      <c r="F54" s="5" t="s">
        <v>261</v>
      </c>
      <c r="G54" s="5" t="s">
        <v>243</v>
      </c>
      <c r="H54" s="5" t="s">
        <v>249</v>
      </c>
      <c r="I54" s="17" t="s">
        <v>53</v>
      </c>
      <c r="J54" s="14" t="s">
        <v>324</v>
      </c>
      <c r="K54" s="15" t="s">
        <v>15</v>
      </c>
      <c r="L54" s="16">
        <v>5565765.6600000001</v>
      </c>
      <c r="M54" s="16">
        <v>5782830.5199999996</v>
      </c>
      <c r="N54" s="16">
        <v>6008360.9000000004</v>
      </c>
    </row>
    <row r="55" spans="1:14" ht="48.75" customHeight="1" outlineLevel="3" x14ac:dyDescent="0.2">
      <c r="A55" s="5" t="s">
        <v>245</v>
      </c>
      <c r="B55" s="5" t="s">
        <v>241</v>
      </c>
      <c r="C55" s="5" t="s">
        <v>260</v>
      </c>
      <c r="D55" s="5" t="s">
        <v>260</v>
      </c>
      <c r="E55" s="5" t="s">
        <v>252</v>
      </c>
      <c r="F55" s="5" t="s">
        <v>242</v>
      </c>
      <c r="G55" s="5" t="s">
        <v>243</v>
      </c>
      <c r="H55" s="5" t="s">
        <v>240</v>
      </c>
      <c r="I55" s="8" t="s">
        <v>54</v>
      </c>
      <c r="J55" s="14" t="s">
        <v>327</v>
      </c>
      <c r="K55" s="15" t="s">
        <v>6</v>
      </c>
      <c r="L55" s="16">
        <f>L56</f>
        <v>1876959.63</v>
      </c>
      <c r="M55" s="16">
        <f t="shared" ref="M55:N55" si="12">M56</f>
        <v>1950161.06</v>
      </c>
      <c r="N55" s="16">
        <f t="shared" si="12"/>
        <v>1950161.06</v>
      </c>
    </row>
    <row r="56" spans="1:14" ht="93" customHeight="1" outlineLevel="7" x14ac:dyDescent="0.2">
      <c r="A56" s="5" t="s">
        <v>245</v>
      </c>
      <c r="B56" s="5" t="s">
        <v>241</v>
      </c>
      <c r="C56" s="5" t="s">
        <v>260</v>
      </c>
      <c r="D56" s="5" t="s">
        <v>260</v>
      </c>
      <c r="E56" s="5" t="s">
        <v>326</v>
      </c>
      <c r="F56" s="5" t="s">
        <v>261</v>
      </c>
      <c r="G56" s="5" t="s">
        <v>243</v>
      </c>
      <c r="H56" s="5" t="s">
        <v>249</v>
      </c>
      <c r="I56" s="17" t="s">
        <v>55</v>
      </c>
      <c r="J56" s="14" t="s">
        <v>325</v>
      </c>
      <c r="K56" s="15" t="s">
        <v>15</v>
      </c>
      <c r="L56" s="16">
        <v>1876959.63</v>
      </c>
      <c r="M56" s="16">
        <v>1950161.06</v>
      </c>
      <c r="N56" s="16">
        <v>1950161.06</v>
      </c>
    </row>
    <row r="57" spans="1:14" ht="27.6" customHeight="1" outlineLevel="1" x14ac:dyDescent="0.2">
      <c r="A57" s="4" t="s">
        <v>245</v>
      </c>
      <c r="B57" s="4" t="s">
        <v>241</v>
      </c>
      <c r="C57" s="4" t="s">
        <v>262</v>
      </c>
      <c r="D57" s="4" t="s">
        <v>242</v>
      </c>
      <c r="E57" s="4" t="s">
        <v>240</v>
      </c>
      <c r="F57" s="4" t="s">
        <v>242</v>
      </c>
      <c r="G57" s="4" t="s">
        <v>243</v>
      </c>
      <c r="H57" s="4" t="s">
        <v>240</v>
      </c>
      <c r="I57" s="8" t="s">
        <v>56</v>
      </c>
      <c r="J57" s="9" t="s">
        <v>57</v>
      </c>
      <c r="K57" s="88" t="s">
        <v>6</v>
      </c>
      <c r="L57" s="10">
        <f>L58</f>
        <v>1761908.88</v>
      </c>
      <c r="M57" s="10">
        <f t="shared" ref="M57:N58" si="13">M58</f>
        <v>1765306.97</v>
      </c>
      <c r="N57" s="10">
        <f t="shared" si="13"/>
        <v>1834153.94</v>
      </c>
    </row>
    <row r="58" spans="1:14" ht="53.45" customHeight="1" outlineLevel="2" x14ac:dyDescent="0.2">
      <c r="A58" s="6" t="s">
        <v>245</v>
      </c>
      <c r="B58" s="6" t="s">
        <v>241</v>
      </c>
      <c r="C58" s="6" t="s">
        <v>262</v>
      </c>
      <c r="D58" s="6" t="s">
        <v>254</v>
      </c>
      <c r="E58" s="6" t="s">
        <v>240</v>
      </c>
      <c r="F58" s="6" t="s">
        <v>244</v>
      </c>
      <c r="G58" s="6" t="s">
        <v>243</v>
      </c>
      <c r="H58" s="6" t="s">
        <v>240</v>
      </c>
      <c r="I58" s="8" t="s">
        <v>58</v>
      </c>
      <c r="J58" s="11" t="s">
        <v>59</v>
      </c>
      <c r="K58" s="12" t="s">
        <v>6</v>
      </c>
      <c r="L58" s="13">
        <f>L59</f>
        <v>1761908.88</v>
      </c>
      <c r="M58" s="13">
        <f t="shared" si="13"/>
        <v>1765306.97</v>
      </c>
      <c r="N58" s="13">
        <f t="shared" si="13"/>
        <v>1834153.94</v>
      </c>
    </row>
    <row r="59" spans="1:14" ht="64.349999999999994" customHeight="1" outlineLevel="7" x14ac:dyDescent="0.2">
      <c r="A59" s="5" t="s">
        <v>245</v>
      </c>
      <c r="B59" s="5" t="s">
        <v>241</v>
      </c>
      <c r="C59" s="5" t="s">
        <v>262</v>
      </c>
      <c r="D59" s="5" t="s">
        <v>254</v>
      </c>
      <c r="E59" s="5" t="s">
        <v>246</v>
      </c>
      <c r="F59" s="5" t="s">
        <v>244</v>
      </c>
      <c r="G59" s="5" t="s">
        <v>243</v>
      </c>
      <c r="H59" s="5" t="s">
        <v>249</v>
      </c>
      <c r="I59" s="17" t="s">
        <v>60</v>
      </c>
      <c r="J59" s="14" t="s">
        <v>61</v>
      </c>
      <c r="K59" s="15" t="s">
        <v>15</v>
      </c>
      <c r="L59" s="16">
        <v>1761908.88</v>
      </c>
      <c r="M59" s="16">
        <v>1765306.97</v>
      </c>
      <c r="N59" s="16">
        <v>1834153.94</v>
      </c>
    </row>
    <row r="60" spans="1:14" ht="62.25" customHeight="1" outlineLevel="1" x14ac:dyDescent="0.2">
      <c r="A60" s="4" t="s">
        <v>245</v>
      </c>
      <c r="B60" s="4" t="s">
        <v>241</v>
      </c>
      <c r="C60" s="4" t="s">
        <v>263</v>
      </c>
      <c r="D60" s="4" t="s">
        <v>242</v>
      </c>
      <c r="E60" s="4" t="s">
        <v>240</v>
      </c>
      <c r="F60" s="4" t="s">
        <v>242</v>
      </c>
      <c r="G60" s="4" t="s">
        <v>243</v>
      </c>
      <c r="H60" s="4" t="s">
        <v>240</v>
      </c>
      <c r="I60" s="8" t="s">
        <v>62</v>
      </c>
      <c r="J60" s="9" t="s">
        <v>63</v>
      </c>
      <c r="K60" s="88" t="s">
        <v>6</v>
      </c>
      <c r="L60" s="10">
        <f>L61</f>
        <v>3017.14</v>
      </c>
      <c r="M60" s="10">
        <f t="shared" ref="M60:N62" si="14">M61</f>
        <v>2903.79</v>
      </c>
      <c r="N60" s="10">
        <f t="shared" si="14"/>
        <v>2790.4399999999996</v>
      </c>
    </row>
    <row r="61" spans="1:14" ht="63.2" customHeight="1" outlineLevel="2" x14ac:dyDescent="0.2">
      <c r="A61" s="6" t="s">
        <v>245</v>
      </c>
      <c r="B61" s="6" t="s">
        <v>241</v>
      </c>
      <c r="C61" s="6" t="s">
        <v>263</v>
      </c>
      <c r="D61" s="6" t="s">
        <v>261</v>
      </c>
      <c r="E61" s="6" t="s">
        <v>240</v>
      </c>
      <c r="F61" s="6" t="s">
        <v>242</v>
      </c>
      <c r="G61" s="6" t="s">
        <v>243</v>
      </c>
      <c r="H61" s="6" t="s">
        <v>240</v>
      </c>
      <c r="I61" s="8" t="s">
        <v>64</v>
      </c>
      <c r="J61" s="11" t="s">
        <v>65</v>
      </c>
      <c r="K61" s="12" t="s">
        <v>6</v>
      </c>
      <c r="L61" s="13">
        <f>L62+L64</f>
        <v>3017.14</v>
      </c>
      <c r="M61" s="13">
        <f t="shared" ref="M61:N61" si="15">M62+M64</f>
        <v>2903.79</v>
      </c>
      <c r="N61" s="13">
        <f t="shared" si="15"/>
        <v>2790.4399999999996</v>
      </c>
    </row>
    <row r="62" spans="1:14" ht="63.2" customHeight="1" outlineLevel="3" x14ac:dyDescent="0.2">
      <c r="A62" s="5" t="s">
        <v>245</v>
      </c>
      <c r="B62" s="5" t="s">
        <v>241</v>
      </c>
      <c r="C62" s="5" t="s">
        <v>263</v>
      </c>
      <c r="D62" s="5" t="s">
        <v>261</v>
      </c>
      <c r="E62" s="5" t="s">
        <v>264</v>
      </c>
      <c r="F62" s="5" t="s">
        <v>242</v>
      </c>
      <c r="G62" s="5" t="s">
        <v>243</v>
      </c>
      <c r="H62" s="5" t="s">
        <v>240</v>
      </c>
      <c r="I62" s="8" t="s">
        <v>66</v>
      </c>
      <c r="J62" s="14" t="s">
        <v>67</v>
      </c>
      <c r="K62" s="15" t="s">
        <v>6</v>
      </c>
      <c r="L62" s="16">
        <f>L63</f>
        <v>404.68</v>
      </c>
      <c r="M62" s="16">
        <f t="shared" si="14"/>
        <v>404.68</v>
      </c>
      <c r="N62" s="16">
        <f t="shared" si="14"/>
        <v>404.68</v>
      </c>
    </row>
    <row r="63" spans="1:14" ht="64.5" customHeight="1" outlineLevel="7" x14ac:dyDescent="0.2">
      <c r="A63" s="5" t="s">
        <v>245</v>
      </c>
      <c r="B63" s="5" t="s">
        <v>241</v>
      </c>
      <c r="C63" s="5" t="s">
        <v>263</v>
      </c>
      <c r="D63" s="5" t="s">
        <v>261</v>
      </c>
      <c r="E63" s="5" t="s">
        <v>265</v>
      </c>
      <c r="F63" s="5" t="s">
        <v>261</v>
      </c>
      <c r="G63" s="5" t="s">
        <v>243</v>
      </c>
      <c r="H63" s="5" t="s">
        <v>249</v>
      </c>
      <c r="I63" s="17" t="s">
        <v>68</v>
      </c>
      <c r="J63" s="14" t="s">
        <v>69</v>
      </c>
      <c r="K63" s="15" t="s">
        <v>15</v>
      </c>
      <c r="L63" s="16">
        <v>404.68</v>
      </c>
      <c r="M63" s="16">
        <v>404.68</v>
      </c>
      <c r="N63" s="16">
        <v>404.68</v>
      </c>
    </row>
    <row r="64" spans="1:14" ht="64.5" customHeight="1" outlineLevel="7" x14ac:dyDescent="0.2">
      <c r="A64" s="6" t="s">
        <v>245</v>
      </c>
      <c r="B64" s="6" t="s">
        <v>241</v>
      </c>
      <c r="C64" s="6" t="s">
        <v>263</v>
      </c>
      <c r="D64" s="6" t="s">
        <v>318</v>
      </c>
      <c r="E64" s="6" t="s">
        <v>240</v>
      </c>
      <c r="F64" s="6" t="s">
        <v>242</v>
      </c>
      <c r="G64" s="6" t="s">
        <v>243</v>
      </c>
      <c r="H64" s="6" t="s">
        <v>240</v>
      </c>
      <c r="I64" s="89"/>
      <c r="J64" s="11" t="s">
        <v>422</v>
      </c>
      <c r="K64" s="12"/>
      <c r="L64" s="13">
        <f>L65+L67</f>
        <v>2612.46</v>
      </c>
      <c r="M64" s="13">
        <f t="shared" ref="M64:N64" si="16">M65+M67</f>
        <v>2499.11</v>
      </c>
      <c r="N64" s="13">
        <f t="shared" si="16"/>
        <v>2385.7599999999998</v>
      </c>
    </row>
    <row r="65" spans="1:14" ht="64.5" customHeight="1" outlineLevel="7" x14ac:dyDescent="0.2">
      <c r="A65" s="5" t="s">
        <v>245</v>
      </c>
      <c r="B65" s="5" t="s">
        <v>241</v>
      </c>
      <c r="C65" s="5" t="s">
        <v>263</v>
      </c>
      <c r="D65" s="5" t="s">
        <v>318</v>
      </c>
      <c r="E65" s="5" t="s">
        <v>251</v>
      </c>
      <c r="F65" s="5" t="s">
        <v>242</v>
      </c>
      <c r="G65" s="5" t="s">
        <v>243</v>
      </c>
      <c r="H65" s="5" t="s">
        <v>240</v>
      </c>
      <c r="I65" s="17"/>
      <c r="J65" s="14" t="s">
        <v>422</v>
      </c>
      <c r="K65" s="15"/>
      <c r="L65" s="16">
        <f>L66</f>
        <v>118.54</v>
      </c>
      <c r="M65" s="16">
        <f t="shared" ref="M65:N65" si="17">M66</f>
        <v>115.81</v>
      </c>
      <c r="N65" s="16">
        <f t="shared" si="17"/>
        <v>113.08</v>
      </c>
    </row>
    <row r="66" spans="1:14" ht="79.7" customHeight="1" outlineLevel="7" x14ac:dyDescent="0.2">
      <c r="A66" s="5" t="s">
        <v>245</v>
      </c>
      <c r="B66" s="5" t="s">
        <v>241</v>
      </c>
      <c r="C66" s="5" t="s">
        <v>263</v>
      </c>
      <c r="D66" s="5" t="s">
        <v>318</v>
      </c>
      <c r="E66" s="5" t="s">
        <v>328</v>
      </c>
      <c r="F66" s="5" t="s">
        <v>261</v>
      </c>
      <c r="G66" s="5" t="s">
        <v>243</v>
      </c>
      <c r="H66" s="5" t="s">
        <v>249</v>
      </c>
      <c r="I66" s="17"/>
      <c r="J66" s="14" t="s">
        <v>421</v>
      </c>
      <c r="K66" s="15"/>
      <c r="L66" s="16">
        <v>118.54</v>
      </c>
      <c r="M66" s="16">
        <v>115.81</v>
      </c>
      <c r="N66" s="16">
        <v>113.08</v>
      </c>
    </row>
    <row r="67" spans="1:14" ht="58.9" customHeight="1" outlineLevel="7" x14ac:dyDescent="0.2">
      <c r="A67" s="6" t="s">
        <v>245</v>
      </c>
      <c r="B67" s="6" t="s">
        <v>241</v>
      </c>
      <c r="C67" s="6" t="s">
        <v>263</v>
      </c>
      <c r="D67" s="6" t="s">
        <v>318</v>
      </c>
      <c r="E67" s="6" t="s">
        <v>264</v>
      </c>
      <c r="F67" s="6" t="s">
        <v>242</v>
      </c>
      <c r="G67" s="6" t="s">
        <v>243</v>
      </c>
      <c r="H67" s="6" t="s">
        <v>240</v>
      </c>
      <c r="I67" s="89"/>
      <c r="J67" s="11" t="s">
        <v>423</v>
      </c>
      <c r="K67" s="12"/>
      <c r="L67" s="13">
        <f>L68</f>
        <v>2493.92</v>
      </c>
      <c r="M67" s="13">
        <f t="shared" ref="M67:N67" si="18">M68</f>
        <v>2383.3000000000002</v>
      </c>
      <c r="N67" s="13">
        <f t="shared" si="18"/>
        <v>2272.6799999999998</v>
      </c>
    </row>
    <row r="68" spans="1:14" ht="56.45" customHeight="1" outlineLevel="7" x14ac:dyDescent="0.2">
      <c r="A68" s="5" t="s">
        <v>245</v>
      </c>
      <c r="B68" s="5" t="s">
        <v>241</v>
      </c>
      <c r="C68" s="5" t="s">
        <v>263</v>
      </c>
      <c r="D68" s="5" t="s">
        <v>318</v>
      </c>
      <c r="E68" s="5" t="s">
        <v>265</v>
      </c>
      <c r="F68" s="5" t="s">
        <v>261</v>
      </c>
      <c r="G68" s="5" t="s">
        <v>243</v>
      </c>
      <c r="H68" s="5" t="s">
        <v>249</v>
      </c>
      <c r="I68" s="17"/>
      <c r="J68" s="14" t="s">
        <v>424</v>
      </c>
      <c r="K68" s="15"/>
      <c r="L68" s="16">
        <v>2493.92</v>
      </c>
      <c r="M68" s="16">
        <v>2383.3000000000002</v>
      </c>
      <c r="N68" s="16">
        <v>2272.6799999999998</v>
      </c>
    </row>
    <row r="69" spans="1:14" ht="64.349999999999994" customHeight="1" outlineLevel="1" x14ac:dyDescent="0.2">
      <c r="A69" s="4" t="s">
        <v>266</v>
      </c>
      <c r="B69" s="4" t="s">
        <v>241</v>
      </c>
      <c r="C69" s="4" t="s">
        <v>267</v>
      </c>
      <c r="D69" s="4" t="s">
        <v>242</v>
      </c>
      <c r="E69" s="4" t="s">
        <v>240</v>
      </c>
      <c r="F69" s="4" t="s">
        <v>242</v>
      </c>
      <c r="G69" s="4" t="s">
        <v>243</v>
      </c>
      <c r="H69" s="4" t="s">
        <v>240</v>
      </c>
      <c r="I69" s="8" t="s">
        <v>70</v>
      </c>
      <c r="J69" s="9" t="s">
        <v>71</v>
      </c>
      <c r="K69" s="88" t="s">
        <v>6</v>
      </c>
      <c r="L69" s="10">
        <f>L73+L78+L70</f>
        <v>6131435.1900000004</v>
      </c>
      <c r="M69" s="10">
        <f t="shared" ref="M69:N69" si="19">M73+M78+M70</f>
        <v>5853805.5300000003</v>
      </c>
      <c r="N69" s="10">
        <f t="shared" si="19"/>
        <v>5841428.2000000002</v>
      </c>
    </row>
    <row r="70" spans="1:14" ht="84.75" customHeight="1" outlineLevel="1" x14ac:dyDescent="0.2">
      <c r="A70" s="6" t="s">
        <v>266</v>
      </c>
      <c r="B70" s="6" t="s">
        <v>241</v>
      </c>
      <c r="C70" s="6" t="s">
        <v>267</v>
      </c>
      <c r="D70" s="6" t="s">
        <v>244</v>
      </c>
      <c r="E70" s="6" t="s">
        <v>240</v>
      </c>
      <c r="F70" s="6" t="s">
        <v>242</v>
      </c>
      <c r="G70" s="6" t="s">
        <v>243</v>
      </c>
      <c r="H70" s="6" t="s">
        <v>240</v>
      </c>
      <c r="I70" s="89"/>
      <c r="J70" s="11" t="s">
        <v>400</v>
      </c>
      <c r="K70" s="12"/>
      <c r="L70" s="13">
        <f>L71</f>
        <v>500000</v>
      </c>
      <c r="M70" s="13">
        <f t="shared" ref="M70:N70" si="20">M71</f>
        <v>500000</v>
      </c>
      <c r="N70" s="13">
        <f t="shared" si="20"/>
        <v>500000</v>
      </c>
    </row>
    <row r="71" spans="1:14" ht="64.349999999999994" customHeight="1" outlineLevel="1" x14ac:dyDescent="0.2">
      <c r="A71" s="5" t="s">
        <v>266</v>
      </c>
      <c r="B71" s="5" t="s">
        <v>241</v>
      </c>
      <c r="C71" s="5" t="s">
        <v>267</v>
      </c>
      <c r="D71" s="5" t="s">
        <v>244</v>
      </c>
      <c r="E71" s="5" t="s">
        <v>252</v>
      </c>
      <c r="F71" s="5" t="s">
        <v>242</v>
      </c>
      <c r="G71" s="5" t="s">
        <v>243</v>
      </c>
      <c r="H71" s="5" t="s">
        <v>240</v>
      </c>
      <c r="I71" s="17"/>
      <c r="J71" s="14" t="s">
        <v>400</v>
      </c>
      <c r="K71" s="15"/>
      <c r="L71" s="16">
        <f>L72</f>
        <v>500000</v>
      </c>
      <c r="M71" s="16">
        <f t="shared" ref="M71:N71" si="21">M72</f>
        <v>500000</v>
      </c>
      <c r="N71" s="16">
        <f t="shared" si="21"/>
        <v>500000</v>
      </c>
    </row>
    <row r="72" spans="1:14" ht="81.75" customHeight="1" outlineLevel="1" x14ac:dyDescent="0.2">
      <c r="A72" s="5" t="s">
        <v>266</v>
      </c>
      <c r="B72" s="5" t="s">
        <v>241</v>
      </c>
      <c r="C72" s="5" t="s">
        <v>267</v>
      </c>
      <c r="D72" s="5" t="s">
        <v>244</v>
      </c>
      <c r="E72" s="5" t="s">
        <v>252</v>
      </c>
      <c r="F72" s="5" t="s">
        <v>261</v>
      </c>
      <c r="G72" s="5" t="s">
        <v>243</v>
      </c>
      <c r="H72" s="5" t="s">
        <v>268</v>
      </c>
      <c r="I72" s="17"/>
      <c r="J72" s="14" t="s">
        <v>400</v>
      </c>
      <c r="K72" s="15"/>
      <c r="L72" s="16">
        <v>500000</v>
      </c>
      <c r="M72" s="16">
        <v>500000</v>
      </c>
      <c r="N72" s="16">
        <v>500000</v>
      </c>
    </row>
    <row r="73" spans="1:14" ht="120.6" customHeight="1" outlineLevel="2" x14ac:dyDescent="0.2">
      <c r="A73" s="6" t="s">
        <v>266</v>
      </c>
      <c r="B73" s="6" t="s">
        <v>241</v>
      </c>
      <c r="C73" s="6" t="s">
        <v>267</v>
      </c>
      <c r="D73" s="6" t="s">
        <v>259</v>
      </c>
      <c r="E73" s="6" t="s">
        <v>240</v>
      </c>
      <c r="F73" s="6" t="s">
        <v>242</v>
      </c>
      <c r="G73" s="6" t="s">
        <v>243</v>
      </c>
      <c r="H73" s="6" t="s">
        <v>240</v>
      </c>
      <c r="I73" s="8" t="s">
        <v>72</v>
      </c>
      <c r="J73" s="19" t="s">
        <v>73</v>
      </c>
      <c r="K73" s="12" t="s">
        <v>6</v>
      </c>
      <c r="L73" s="13">
        <f>L74+L76</f>
        <v>5504935.1900000004</v>
      </c>
      <c r="M73" s="13">
        <f t="shared" ref="M73:N73" si="22">M74+M76</f>
        <v>5238305.53</v>
      </c>
      <c r="N73" s="13">
        <f t="shared" si="22"/>
        <v>5236928.2</v>
      </c>
    </row>
    <row r="74" spans="1:14" ht="88.9" customHeight="1" outlineLevel="3" x14ac:dyDescent="0.2">
      <c r="A74" s="5" t="s">
        <v>266</v>
      </c>
      <c r="B74" s="5" t="s">
        <v>241</v>
      </c>
      <c r="C74" s="5" t="s">
        <v>267</v>
      </c>
      <c r="D74" s="5" t="s">
        <v>259</v>
      </c>
      <c r="E74" s="5" t="s">
        <v>246</v>
      </c>
      <c r="F74" s="5" t="s">
        <v>242</v>
      </c>
      <c r="G74" s="5" t="s">
        <v>243</v>
      </c>
      <c r="H74" s="5" t="s">
        <v>240</v>
      </c>
      <c r="I74" s="8" t="s">
        <v>74</v>
      </c>
      <c r="J74" s="14" t="s">
        <v>75</v>
      </c>
      <c r="K74" s="15" t="s">
        <v>6</v>
      </c>
      <c r="L74" s="16">
        <f>L75</f>
        <v>4113668.68</v>
      </c>
      <c r="M74" s="16">
        <f t="shared" ref="M74:N74" si="23">M75</f>
        <v>4113668.68</v>
      </c>
      <c r="N74" s="16">
        <f t="shared" si="23"/>
        <v>4113668.68</v>
      </c>
    </row>
    <row r="75" spans="1:14" ht="100.35" customHeight="1" outlineLevel="7" x14ac:dyDescent="0.2">
      <c r="A75" s="5" t="s">
        <v>266</v>
      </c>
      <c r="B75" s="5" t="s">
        <v>241</v>
      </c>
      <c r="C75" s="5" t="s">
        <v>267</v>
      </c>
      <c r="D75" s="5" t="s">
        <v>259</v>
      </c>
      <c r="E75" s="5" t="s">
        <v>247</v>
      </c>
      <c r="F75" s="5" t="s">
        <v>261</v>
      </c>
      <c r="G75" s="5" t="s">
        <v>243</v>
      </c>
      <c r="H75" s="5" t="s">
        <v>268</v>
      </c>
      <c r="I75" s="17" t="s">
        <v>76</v>
      </c>
      <c r="J75" s="18" t="s">
        <v>77</v>
      </c>
      <c r="K75" s="15" t="s">
        <v>78</v>
      </c>
      <c r="L75" s="16">
        <v>4113668.68</v>
      </c>
      <c r="M75" s="16">
        <v>4113668.68</v>
      </c>
      <c r="N75" s="16">
        <v>4113668.68</v>
      </c>
    </row>
    <row r="76" spans="1:14" ht="69.95" customHeight="1" outlineLevel="3" thickBot="1" x14ac:dyDescent="0.35">
      <c r="A76" s="5" t="s">
        <v>266</v>
      </c>
      <c r="B76" s="5" t="s">
        <v>241</v>
      </c>
      <c r="C76" s="5" t="s">
        <v>267</v>
      </c>
      <c r="D76" s="5" t="s">
        <v>259</v>
      </c>
      <c r="E76" s="5" t="s">
        <v>361</v>
      </c>
      <c r="F76" s="5" t="s">
        <v>242</v>
      </c>
      <c r="G76" s="5" t="s">
        <v>243</v>
      </c>
      <c r="H76" s="5" t="s">
        <v>268</v>
      </c>
      <c r="I76" s="8" t="s">
        <v>79</v>
      </c>
      <c r="J76" s="87" t="s">
        <v>362</v>
      </c>
      <c r="K76" s="15" t="s">
        <v>6</v>
      </c>
      <c r="L76" s="16">
        <f>L77</f>
        <v>1391266.51</v>
      </c>
      <c r="M76" s="16">
        <f t="shared" ref="M76:N76" si="24">M77</f>
        <v>1124636.8500000001</v>
      </c>
      <c r="N76" s="16">
        <f t="shared" si="24"/>
        <v>1123259.52</v>
      </c>
    </row>
    <row r="77" spans="1:14" ht="44.25" customHeight="1" outlineLevel="7" thickBot="1" x14ac:dyDescent="0.25">
      <c r="A77" s="5" t="s">
        <v>266</v>
      </c>
      <c r="B77" s="5" t="s">
        <v>241</v>
      </c>
      <c r="C77" s="5" t="s">
        <v>267</v>
      </c>
      <c r="D77" s="5" t="s">
        <v>259</v>
      </c>
      <c r="E77" s="5" t="s">
        <v>364</v>
      </c>
      <c r="F77" s="5" t="s">
        <v>261</v>
      </c>
      <c r="G77" s="5" t="s">
        <v>243</v>
      </c>
      <c r="H77" s="5" t="s">
        <v>268</v>
      </c>
      <c r="I77" s="17" t="s">
        <v>80</v>
      </c>
      <c r="J77" s="75" t="s">
        <v>363</v>
      </c>
      <c r="K77" s="15" t="s">
        <v>78</v>
      </c>
      <c r="L77" s="16">
        <v>1391266.51</v>
      </c>
      <c r="M77" s="16">
        <v>1124636.8500000001</v>
      </c>
      <c r="N77" s="16">
        <v>1123259.52</v>
      </c>
    </row>
    <row r="78" spans="1:14" ht="116.25" customHeight="1" outlineLevel="2" x14ac:dyDescent="0.2">
      <c r="A78" s="6" t="s">
        <v>266</v>
      </c>
      <c r="B78" s="6" t="s">
        <v>241</v>
      </c>
      <c r="C78" s="6" t="s">
        <v>267</v>
      </c>
      <c r="D78" s="6" t="s">
        <v>263</v>
      </c>
      <c r="E78" s="6" t="s">
        <v>240</v>
      </c>
      <c r="F78" s="6" t="s">
        <v>242</v>
      </c>
      <c r="G78" s="6" t="s">
        <v>243</v>
      </c>
      <c r="H78" s="6" t="s">
        <v>240</v>
      </c>
      <c r="I78" s="8" t="s">
        <v>81</v>
      </c>
      <c r="J78" s="19" t="s">
        <v>82</v>
      </c>
      <c r="K78" s="12" t="s">
        <v>6</v>
      </c>
      <c r="L78" s="13">
        <f>L79</f>
        <v>126500</v>
      </c>
      <c r="M78" s="13">
        <f t="shared" ref="M78:N79" si="25">M79</f>
        <v>115500</v>
      </c>
      <c r="N78" s="13">
        <f t="shared" si="25"/>
        <v>104500</v>
      </c>
    </row>
    <row r="79" spans="1:14" ht="102" customHeight="1" outlineLevel="3" x14ac:dyDescent="0.2">
      <c r="A79" s="5" t="s">
        <v>266</v>
      </c>
      <c r="B79" s="5" t="s">
        <v>241</v>
      </c>
      <c r="C79" s="5" t="s">
        <v>267</v>
      </c>
      <c r="D79" s="5" t="s">
        <v>263</v>
      </c>
      <c r="E79" s="5" t="s">
        <v>252</v>
      </c>
      <c r="F79" s="5" t="s">
        <v>242</v>
      </c>
      <c r="G79" s="5" t="s">
        <v>243</v>
      </c>
      <c r="H79" s="5" t="s">
        <v>240</v>
      </c>
      <c r="I79" s="8" t="s">
        <v>83</v>
      </c>
      <c r="J79" s="18" t="s">
        <v>84</v>
      </c>
      <c r="K79" s="15" t="s">
        <v>6</v>
      </c>
      <c r="L79" s="16">
        <f>L80</f>
        <v>126500</v>
      </c>
      <c r="M79" s="16">
        <f t="shared" si="25"/>
        <v>115500</v>
      </c>
      <c r="N79" s="16">
        <f t="shared" si="25"/>
        <v>104500</v>
      </c>
    </row>
    <row r="80" spans="1:14" ht="102" customHeight="1" outlineLevel="7" x14ac:dyDescent="0.2">
      <c r="A80" s="5" t="s">
        <v>266</v>
      </c>
      <c r="B80" s="5" t="s">
        <v>241</v>
      </c>
      <c r="C80" s="5" t="s">
        <v>267</v>
      </c>
      <c r="D80" s="5" t="s">
        <v>263</v>
      </c>
      <c r="E80" s="5" t="s">
        <v>269</v>
      </c>
      <c r="F80" s="5" t="s">
        <v>261</v>
      </c>
      <c r="G80" s="5" t="s">
        <v>243</v>
      </c>
      <c r="H80" s="5" t="s">
        <v>268</v>
      </c>
      <c r="I80" s="17" t="s">
        <v>85</v>
      </c>
      <c r="J80" s="14" t="s">
        <v>86</v>
      </c>
      <c r="K80" s="15" t="s">
        <v>78</v>
      </c>
      <c r="L80" s="16">
        <v>126500</v>
      </c>
      <c r="M80" s="16">
        <v>115500</v>
      </c>
      <c r="N80" s="16">
        <v>104500</v>
      </c>
    </row>
    <row r="81" spans="1:14" ht="53.45" customHeight="1" outlineLevel="1" x14ac:dyDescent="0.2">
      <c r="A81" s="4" t="s">
        <v>270</v>
      </c>
      <c r="B81" s="4" t="s">
        <v>241</v>
      </c>
      <c r="C81" s="4" t="s">
        <v>271</v>
      </c>
      <c r="D81" s="4" t="s">
        <v>242</v>
      </c>
      <c r="E81" s="4" t="s">
        <v>240</v>
      </c>
      <c r="F81" s="4" t="s">
        <v>242</v>
      </c>
      <c r="G81" s="4" t="s">
        <v>243</v>
      </c>
      <c r="H81" s="4" t="s">
        <v>240</v>
      </c>
      <c r="I81" s="8" t="s">
        <v>87</v>
      </c>
      <c r="J81" s="9" t="s">
        <v>88</v>
      </c>
      <c r="K81" s="88" t="s">
        <v>6</v>
      </c>
      <c r="L81" s="10">
        <f>L82</f>
        <v>1429086.73</v>
      </c>
      <c r="M81" s="10">
        <f t="shared" ref="M81:N81" si="26">M82</f>
        <v>1429086.73</v>
      </c>
      <c r="N81" s="10">
        <f t="shared" si="26"/>
        <v>1429086.73</v>
      </c>
    </row>
    <row r="82" spans="1:14" ht="18.75" outlineLevel="2" x14ac:dyDescent="0.2">
      <c r="A82" s="6" t="s">
        <v>270</v>
      </c>
      <c r="B82" s="6" t="s">
        <v>241</v>
      </c>
      <c r="C82" s="6" t="s">
        <v>271</v>
      </c>
      <c r="D82" s="6" t="s">
        <v>244</v>
      </c>
      <c r="E82" s="6" t="s">
        <v>240</v>
      </c>
      <c r="F82" s="6" t="s">
        <v>244</v>
      </c>
      <c r="G82" s="6" t="s">
        <v>243</v>
      </c>
      <c r="H82" s="6" t="s">
        <v>240</v>
      </c>
      <c r="I82" s="8" t="s">
        <v>89</v>
      </c>
      <c r="J82" s="11" t="s">
        <v>90</v>
      </c>
      <c r="K82" s="12" t="s">
        <v>6</v>
      </c>
      <c r="L82" s="13">
        <f>L83+L84+L85</f>
        <v>1429086.73</v>
      </c>
      <c r="M82" s="13">
        <f>M83+M84+M85</f>
        <v>1429086.73</v>
      </c>
      <c r="N82" s="13">
        <f>N83+N84+N85</f>
        <v>1429086.73</v>
      </c>
    </row>
    <row r="83" spans="1:14" ht="37.5" outlineLevel="7" x14ac:dyDescent="0.2">
      <c r="A83" s="5" t="s">
        <v>270</v>
      </c>
      <c r="B83" s="5" t="s">
        <v>241</v>
      </c>
      <c r="C83" s="5" t="s">
        <v>271</v>
      </c>
      <c r="D83" s="5" t="s">
        <v>244</v>
      </c>
      <c r="E83" s="5" t="s">
        <v>246</v>
      </c>
      <c r="F83" s="5" t="s">
        <v>244</v>
      </c>
      <c r="G83" s="5" t="s">
        <v>243</v>
      </c>
      <c r="H83" s="5" t="s">
        <v>268</v>
      </c>
      <c r="I83" s="17" t="s">
        <v>91</v>
      </c>
      <c r="J83" s="14" t="s">
        <v>92</v>
      </c>
      <c r="K83" s="15" t="s">
        <v>78</v>
      </c>
      <c r="L83" s="16">
        <v>8886.86</v>
      </c>
      <c r="M83" s="16">
        <v>8886.86</v>
      </c>
      <c r="N83" s="16">
        <v>8886.86</v>
      </c>
    </row>
    <row r="84" spans="1:14" ht="31.15" customHeight="1" outlineLevel="7" x14ac:dyDescent="0.2">
      <c r="A84" s="5" t="s">
        <v>270</v>
      </c>
      <c r="B84" s="5" t="s">
        <v>241</v>
      </c>
      <c r="C84" s="5" t="s">
        <v>271</v>
      </c>
      <c r="D84" s="5" t="s">
        <v>244</v>
      </c>
      <c r="E84" s="5" t="s">
        <v>251</v>
      </c>
      <c r="F84" s="5" t="s">
        <v>244</v>
      </c>
      <c r="G84" s="5" t="s">
        <v>243</v>
      </c>
      <c r="H84" s="5" t="s">
        <v>268</v>
      </c>
      <c r="I84" s="17" t="s">
        <v>93</v>
      </c>
      <c r="J84" s="14" t="s">
        <v>94</v>
      </c>
      <c r="K84" s="15" t="s">
        <v>78</v>
      </c>
      <c r="L84" s="16">
        <v>729299.49</v>
      </c>
      <c r="M84" s="16">
        <v>729299.49</v>
      </c>
      <c r="N84" s="16">
        <v>729299.49</v>
      </c>
    </row>
    <row r="85" spans="1:14" ht="36.75" customHeight="1" outlineLevel="7" x14ac:dyDescent="0.2">
      <c r="A85" s="5" t="s">
        <v>270</v>
      </c>
      <c r="B85" s="5" t="s">
        <v>241</v>
      </c>
      <c r="C85" s="5" t="s">
        <v>271</v>
      </c>
      <c r="D85" s="5" t="s">
        <v>244</v>
      </c>
      <c r="E85" s="5" t="s">
        <v>455</v>
      </c>
      <c r="F85" s="5" t="s">
        <v>244</v>
      </c>
      <c r="G85" s="5" t="s">
        <v>243</v>
      </c>
      <c r="H85" s="5" t="s">
        <v>268</v>
      </c>
      <c r="I85" s="17" t="s">
        <v>95</v>
      </c>
      <c r="J85" s="14" t="s">
        <v>96</v>
      </c>
      <c r="K85" s="15" t="s">
        <v>78</v>
      </c>
      <c r="L85" s="16">
        <v>690900.38</v>
      </c>
      <c r="M85" s="16">
        <v>690900.38</v>
      </c>
      <c r="N85" s="16">
        <v>690900.38</v>
      </c>
    </row>
    <row r="86" spans="1:14" ht="53.45" customHeight="1" outlineLevel="1" x14ac:dyDescent="0.2">
      <c r="A86" s="4" t="s">
        <v>240</v>
      </c>
      <c r="B86" s="4" t="s">
        <v>241</v>
      </c>
      <c r="C86" s="4" t="s">
        <v>273</v>
      </c>
      <c r="D86" s="4" t="s">
        <v>242</v>
      </c>
      <c r="E86" s="4" t="s">
        <v>240</v>
      </c>
      <c r="F86" s="4" t="s">
        <v>242</v>
      </c>
      <c r="G86" s="4" t="s">
        <v>243</v>
      </c>
      <c r="H86" s="4" t="s">
        <v>240</v>
      </c>
      <c r="I86" s="8" t="s">
        <v>97</v>
      </c>
      <c r="J86" s="9" t="s">
        <v>98</v>
      </c>
      <c r="K86" s="88" t="s">
        <v>6</v>
      </c>
      <c r="L86" s="10">
        <f>L87+L93+L90</f>
        <v>12025319.279999999</v>
      </c>
      <c r="M86" s="10">
        <f t="shared" ref="M86:N86" si="27">M87+M93+M90</f>
        <v>12429202.35</v>
      </c>
      <c r="N86" s="10">
        <f t="shared" si="27"/>
        <v>12835335.969999999</v>
      </c>
    </row>
    <row r="87" spans="1:14" ht="43.9" customHeight="1" outlineLevel="2" x14ac:dyDescent="0.2">
      <c r="A87" s="6" t="s">
        <v>272</v>
      </c>
      <c r="B87" s="6" t="s">
        <v>241</v>
      </c>
      <c r="C87" s="6" t="s">
        <v>273</v>
      </c>
      <c r="D87" s="6" t="s">
        <v>244</v>
      </c>
      <c r="E87" s="6" t="s">
        <v>240</v>
      </c>
      <c r="F87" s="6" t="s">
        <v>242</v>
      </c>
      <c r="G87" s="6" t="s">
        <v>243</v>
      </c>
      <c r="H87" s="6" t="s">
        <v>240</v>
      </c>
      <c r="I87" s="8" t="s">
        <v>99</v>
      </c>
      <c r="J87" s="11" t="s">
        <v>100</v>
      </c>
      <c r="K87" s="12" t="s">
        <v>6</v>
      </c>
      <c r="L87" s="13">
        <f>L88</f>
        <v>11490113.92</v>
      </c>
      <c r="M87" s="13">
        <f t="shared" ref="M87:N88" si="28">M88</f>
        <v>11892267.91</v>
      </c>
      <c r="N87" s="13">
        <f t="shared" si="28"/>
        <v>12296605.02</v>
      </c>
    </row>
    <row r="88" spans="1:14" ht="38.1" customHeight="1" outlineLevel="3" x14ac:dyDescent="0.2">
      <c r="A88" s="5" t="s">
        <v>272</v>
      </c>
      <c r="B88" s="5" t="s">
        <v>241</v>
      </c>
      <c r="C88" s="5" t="s">
        <v>273</v>
      </c>
      <c r="D88" s="5" t="s">
        <v>244</v>
      </c>
      <c r="E88" s="5" t="s">
        <v>274</v>
      </c>
      <c r="F88" s="5" t="s">
        <v>242</v>
      </c>
      <c r="G88" s="5" t="s">
        <v>243</v>
      </c>
      <c r="H88" s="5" t="s">
        <v>240</v>
      </c>
      <c r="I88" s="8" t="s">
        <v>101</v>
      </c>
      <c r="J88" s="14" t="s">
        <v>102</v>
      </c>
      <c r="K88" s="15" t="s">
        <v>6</v>
      </c>
      <c r="L88" s="16">
        <f>L89</f>
        <v>11490113.92</v>
      </c>
      <c r="M88" s="16">
        <f t="shared" si="28"/>
        <v>11892267.91</v>
      </c>
      <c r="N88" s="16">
        <f t="shared" si="28"/>
        <v>12296605.02</v>
      </c>
    </row>
    <row r="89" spans="1:14" ht="58.15" customHeight="1" outlineLevel="7" x14ac:dyDescent="0.2">
      <c r="A89" s="5" t="s">
        <v>272</v>
      </c>
      <c r="B89" s="5" t="s">
        <v>241</v>
      </c>
      <c r="C89" s="5" t="s">
        <v>273</v>
      </c>
      <c r="D89" s="5" t="s">
        <v>244</v>
      </c>
      <c r="E89" s="5" t="s">
        <v>275</v>
      </c>
      <c r="F89" s="5" t="s">
        <v>261</v>
      </c>
      <c r="G89" s="5" t="s">
        <v>243</v>
      </c>
      <c r="H89" s="5" t="s">
        <v>276</v>
      </c>
      <c r="I89" s="17" t="s">
        <v>103</v>
      </c>
      <c r="J89" s="14" t="s">
        <v>358</v>
      </c>
      <c r="K89" s="15" t="s">
        <v>104</v>
      </c>
      <c r="L89" s="16">
        <v>11490113.92</v>
      </c>
      <c r="M89" s="16">
        <v>11892267.91</v>
      </c>
      <c r="N89" s="16">
        <v>12296605.02</v>
      </c>
    </row>
    <row r="90" spans="1:14" ht="58.15" customHeight="1" outlineLevel="7" x14ac:dyDescent="0.2">
      <c r="A90" s="6" t="s">
        <v>247</v>
      </c>
      <c r="B90" s="6" t="s">
        <v>241</v>
      </c>
      <c r="C90" s="6" t="s">
        <v>273</v>
      </c>
      <c r="D90" s="6" t="s">
        <v>244</v>
      </c>
      <c r="E90" s="6" t="s">
        <v>240</v>
      </c>
      <c r="F90" s="6" t="s">
        <v>242</v>
      </c>
      <c r="G90" s="6" t="s">
        <v>243</v>
      </c>
      <c r="H90" s="6" t="s">
        <v>276</v>
      </c>
      <c r="I90" s="89"/>
      <c r="J90" s="11" t="s">
        <v>100</v>
      </c>
      <c r="K90" s="12"/>
      <c r="L90" s="13">
        <f>L91</f>
        <v>490870</v>
      </c>
      <c r="M90" s="13">
        <f t="shared" ref="M90:N90" si="29">M91</f>
        <v>490870</v>
      </c>
      <c r="N90" s="13">
        <f t="shared" si="29"/>
        <v>490870</v>
      </c>
    </row>
    <row r="91" spans="1:14" ht="58.15" customHeight="1" outlineLevel="7" x14ac:dyDescent="0.2">
      <c r="A91" s="5" t="s">
        <v>247</v>
      </c>
      <c r="B91" s="5" t="s">
        <v>241</v>
      </c>
      <c r="C91" s="5" t="s">
        <v>273</v>
      </c>
      <c r="D91" s="5" t="s">
        <v>244</v>
      </c>
      <c r="E91" s="5" t="s">
        <v>274</v>
      </c>
      <c r="F91" s="5" t="s">
        <v>242</v>
      </c>
      <c r="G91" s="5" t="s">
        <v>243</v>
      </c>
      <c r="H91" s="5" t="s">
        <v>240</v>
      </c>
      <c r="I91" s="17"/>
      <c r="J91" s="14" t="s">
        <v>102</v>
      </c>
      <c r="K91" s="15"/>
      <c r="L91" s="16">
        <f>L92</f>
        <v>490870</v>
      </c>
      <c r="M91" s="16">
        <f t="shared" ref="M91:N91" si="30">M92</f>
        <v>490870</v>
      </c>
      <c r="N91" s="16">
        <f t="shared" si="30"/>
        <v>490870</v>
      </c>
    </row>
    <row r="92" spans="1:14" ht="58.15" customHeight="1" outlineLevel="7" x14ac:dyDescent="0.2">
      <c r="A92" s="5" t="s">
        <v>247</v>
      </c>
      <c r="B92" s="5" t="s">
        <v>241</v>
      </c>
      <c r="C92" s="5" t="s">
        <v>273</v>
      </c>
      <c r="D92" s="5" t="s">
        <v>244</v>
      </c>
      <c r="E92" s="5" t="s">
        <v>275</v>
      </c>
      <c r="F92" s="5" t="s">
        <v>261</v>
      </c>
      <c r="G92" s="5" t="s">
        <v>243</v>
      </c>
      <c r="H92" s="5" t="s">
        <v>276</v>
      </c>
      <c r="I92" s="17"/>
      <c r="J92" s="14" t="s">
        <v>395</v>
      </c>
      <c r="K92" s="15"/>
      <c r="L92" s="16">
        <v>490870</v>
      </c>
      <c r="M92" s="16">
        <v>490870</v>
      </c>
      <c r="N92" s="16">
        <v>490870</v>
      </c>
    </row>
    <row r="93" spans="1:14" ht="40.9" customHeight="1" outlineLevel="2" x14ac:dyDescent="0.2">
      <c r="A93" s="6" t="s">
        <v>266</v>
      </c>
      <c r="B93" s="6" t="s">
        <v>241</v>
      </c>
      <c r="C93" s="6" t="s">
        <v>273</v>
      </c>
      <c r="D93" s="6" t="s">
        <v>248</v>
      </c>
      <c r="E93" s="6" t="s">
        <v>240</v>
      </c>
      <c r="F93" s="6" t="s">
        <v>242</v>
      </c>
      <c r="G93" s="6" t="s">
        <v>243</v>
      </c>
      <c r="H93" s="6" t="s">
        <v>240</v>
      </c>
      <c r="I93" s="8" t="s">
        <v>105</v>
      </c>
      <c r="J93" s="11" t="s">
        <v>106</v>
      </c>
      <c r="K93" s="12" t="s">
        <v>6</v>
      </c>
      <c r="L93" s="13">
        <f>L94</f>
        <v>44335.360000000001</v>
      </c>
      <c r="M93" s="13">
        <f t="shared" ref="M93:N94" si="31">M94</f>
        <v>46064.44</v>
      </c>
      <c r="N93" s="13">
        <f t="shared" si="31"/>
        <v>47860.95</v>
      </c>
    </row>
    <row r="94" spans="1:14" ht="59.45" customHeight="1" outlineLevel="3" x14ac:dyDescent="0.2">
      <c r="A94" s="5" t="s">
        <v>266</v>
      </c>
      <c r="B94" s="5" t="s">
        <v>241</v>
      </c>
      <c r="C94" s="5" t="s">
        <v>273</v>
      </c>
      <c r="D94" s="5" t="s">
        <v>248</v>
      </c>
      <c r="E94" s="5" t="s">
        <v>277</v>
      </c>
      <c r="F94" s="5" t="s">
        <v>242</v>
      </c>
      <c r="G94" s="5" t="s">
        <v>243</v>
      </c>
      <c r="H94" s="5" t="s">
        <v>240</v>
      </c>
      <c r="I94" s="8" t="s">
        <v>107</v>
      </c>
      <c r="J94" s="14" t="s">
        <v>108</v>
      </c>
      <c r="K94" s="15" t="s">
        <v>6</v>
      </c>
      <c r="L94" s="16">
        <f>L95</f>
        <v>44335.360000000001</v>
      </c>
      <c r="M94" s="16">
        <f t="shared" si="31"/>
        <v>46064.44</v>
      </c>
      <c r="N94" s="16">
        <f t="shared" si="31"/>
        <v>47860.95</v>
      </c>
    </row>
    <row r="95" spans="1:14" ht="67.150000000000006" customHeight="1" outlineLevel="7" x14ac:dyDescent="0.2">
      <c r="A95" s="5" t="s">
        <v>266</v>
      </c>
      <c r="B95" s="5" t="s">
        <v>241</v>
      </c>
      <c r="C95" s="5" t="s">
        <v>273</v>
      </c>
      <c r="D95" s="5" t="s">
        <v>248</v>
      </c>
      <c r="E95" s="5" t="s">
        <v>278</v>
      </c>
      <c r="F95" s="5" t="s">
        <v>261</v>
      </c>
      <c r="G95" s="5" t="s">
        <v>243</v>
      </c>
      <c r="H95" s="5" t="s">
        <v>276</v>
      </c>
      <c r="I95" s="17" t="s">
        <v>109</v>
      </c>
      <c r="J95" s="14" t="s">
        <v>110</v>
      </c>
      <c r="K95" s="15" t="s">
        <v>104</v>
      </c>
      <c r="L95" s="16">
        <v>44335.360000000001</v>
      </c>
      <c r="M95" s="16">
        <v>46064.44</v>
      </c>
      <c r="N95" s="16">
        <v>47860.95</v>
      </c>
    </row>
    <row r="96" spans="1:14" ht="41.45" customHeight="1" outlineLevel="1" x14ac:dyDescent="0.2">
      <c r="A96" s="4" t="s">
        <v>266</v>
      </c>
      <c r="B96" s="4" t="s">
        <v>241</v>
      </c>
      <c r="C96" s="4" t="s">
        <v>279</v>
      </c>
      <c r="D96" s="4" t="s">
        <v>242</v>
      </c>
      <c r="E96" s="4" t="s">
        <v>240</v>
      </c>
      <c r="F96" s="4" t="s">
        <v>242</v>
      </c>
      <c r="G96" s="4" t="s">
        <v>243</v>
      </c>
      <c r="H96" s="4" t="s">
        <v>240</v>
      </c>
      <c r="I96" s="8" t="s">
        <v>111</v>
      </c>
      <c r="J96" s="9" t="s">
        <v>112</v>
      </c>
      <c r="K96" s="88" t="s">
        <v>6</v>
      </c>
      <c r="L96" s="10">
        <f>L97+L100</f>
        <v>1469458.92</v>
      </c>
      <c r="M96" s="10">
        <f t="shared" ref="M96:N96" si="32">M97+M100</f>
        <v>500736.35</v>
      </c>
      <c r="N96" s="10">
        <f t="shared" si="32"/>
        <v>496807.22</v>
      </c>
    </row>
    <row r="97" spans="1:15" ht="103.9" customHeight="1" outlineLevel="2" x14ac:dyDescent="0.2">
      <c r="A97" s="6" t="s">
        <v>266</v>
      </c>
      <c r="B97" s="6" t="s">
        <v>241</v>
      </c>
      <c r="C97" s="6" t="s">
        <v>279</v>
      </c>
      <c r="D97" s="6" t="s">
        <v>248</v>
      </c>
      <c r="E97" s="6" t="s">
        <v>240</v>
      </c>
      <c r="F97" s="6" t="s">
        <v>242</v>
      </c>
      <c r="G97" s="6" t="s">
        <v>243</v>
      </c>
      <c r="H97" s="6" t="s">
        <v>240</v>
      </c>
      <c r="I97" s="8" t="s">
        <v>113</v>
      </c>
      <c r="J97" s="11" t="s">
        <v>114</v>
      </c>
      <c r="K97" s="12" t="s">
        <v>6</v>
      </c>
      <c r="L97" s="13">
        <f>L98</f>
        <v>1119458.92</v>
      </c>
      <c r="M97" s="13">
        <f t="shared" ref="M97:N98" si="33">M98</f>
        <v>150736.35</v>
      </c>
      <c r="N97" s="13">
        <f t="shared" si="33"/>
        <v>146807.22</v>
      </c>
    </row>
    <row r="98" spans="1:15" ht="74.45" customHeight="1" outlineLevel="3" x14ac:dyDescent="0.2">
      <c r="A98" s="5" t="s">
        <v>266</v>
      </c>
      <c r="B98" s="5" t="s">
        <v>241</v>
      </c>
      <c r="C98" s="5" t="s">
        <v>279</v>
      </c>
      <c r="D98" s="5" t="s">
        <v>248</v>
      </c>
      <c r="E98" s="5" t="s">
        <v>252</v>
      </c>
      <c r="F98" s="5" t="s">
        <v>261</v>
      </c>
      <c r="G98" s="5" t="s">
        <v>243</v>
      </c>
      <c r="H98" s="5" t="s">
        <v>240</v>
      </c>
      <c r="I98" s="8" t="s">
        <v>115</v>
      </c>
      <c r="J98" s="14" t="s">
        <v>116</v>
      </c>
      <c r="K98" s="15" t="s">
        <v>6</v>
      </c>
      <c r="L98" s="16">
        <f>L99</f>
        <v>1119458.92</v>
      </c>
      <c r="M98" s="16">
        <f t="shared" si="33"/>
        <v>150736.35</v>
      </c>
      <c r="N98" s="16">
        <f t="shared" si="33"/>
        <v>146807.22</v>
      </c>
    </row>
    <row r="99" spans="1:15" ht="120" customHeight="1" outlineLevel="7" x14ac:dyDescent="0.2">
      <c r="A99" s="5" t="s">
        <v>266</v>
      </c>
      <c r="B99" s="5" t="s">
        <v>241</v>
      </c>
      <c r="C99" s="5" t="s">
        <v>279</v>
      </c>
      <c r="D99" s="5" t="s">
        <v>248</v>
      </c>
      <c r="E99" s="5" t="s">
        <v>280</v>
      </c>
      <c r="F99" s="5" t="s">
        <v>261</v>
      </c>
      <c r="G99" s="5" t="s">
        <v>243</v>
      </c>
      <c r="H99" s="5" t="s">
        <v>281</v>
      </c>
      <c r="I99" s="17" t="s">
        <v>117</v>
      </c>
      <c r="J99" s="18" t="s">
        <v>118</v>
      </c>
      <c r="K99" s="15" t="s">
        <v>119</v>
      </c>
      <c r="L99" s="16">
        <v>1119458.92</v>
      </c>
      <c r="M99" s="16">
        <v>150736.35</v>
      </c>
      <c r="N99" s="16">
        <v>146807.22</v>
      </c>
    </row>
    <row r="100" spans="1:15" ht="81.2" customHeight="1" outlineLevel="2" x14ac:dyDescent="0.2">
      <c r="A100" s="6" t="s">
        <v>266</v>
      </c>
      <c r="B100" s="6" t="s">
        <v>241</v>
      </c>
      <c r="C100" s="6" t="s">
        <v>279</v>
      </c>
      <c r="D100" s="6" t="s">
        <v>260</v>
      </c>
      <c r="E100" s="6" t="s">
        <v>240</v>
      </c>
      <c r="F100" s="6" t="s">
        <v>242</v>
      </c>
      <c r="G100" s="6" t="s">
        <v>243</v>
      </c>
      <c r="H100" s="6" t="s">
        <v>240</v>
      </c>
      <c r="I100" s="8" t="s">
        <v>120</v>
      </c>
      <c r="J100" s="11" t="s">
        <v>121</v>
      </c>
      <c r="K100" s="12" t="s">
        <v>6</v>
      </c>
      <c r="L100" s="13">
        <f>L101</f>
        <v>350000</v>
      </c>
      <c r="M100" s="13">
        <f t="shared" ref="M100:N101" si="34">M101</f>
        <v>350000</v>
      </c>
      <c r="N100" s="13">
        <f t="shared" si="34"/>
        <v>350000</v>
      </c>
    </row>
    <row r="101" spans="1:15" ht="52.15" customHeight="1" outlineLevel="3" x14ac:dyDescent="0.2">
      <c r="A101" s="5" t="s">
        <v>266</v>
      </c>
      <c r="B101" s="5" t="s">
        <v>241</v>
      </c>
      <c r="C101" s="5" t="s">
        <v>279</v>
      </c>
      <c r="D101" s="5" t="s">
        <v>260</v>
      </c>
      <c r="E101" s="5" t="s">
        <v>246</v>
      </c>
      <c r="F101" s="5" t="s">
        <v>242</v>
      </c>
      <c r="G101" s="5" t="s">
        <v>243</v>
      </c>
      <c r="H101" s="5" t="s">
        <v>240</v>
      </c>
      <c r="I101" s="8" t="s">
        <v>122</v>
      </c>
      <c r="J101" s="14" t="s">
        <v>123</v>
      </c>
      <c r="K101" s="15" t="s">
        <v>6</v>
      </c>
      <c r="L101" s="16">
        <f>L102</f>
        <v>350000</v>
      </c>
      <c r="M101" s="16">
        <f t="shared" si="34"/>
        <v>350000</v>
      </c>
      <c r="N101" s="16">
        <f t="shared" si="34"/>
        <v>350000</v>
      </c>
    </row>
    <row r="102" spans="1:15" ht="74.45" customHeight="1" outlineLevel="7" x14ac:dyDescent="0.2">
      <c r="A102" s="5" t="s">
        <v>266</v>
      </c>
      <c r="B102" s="5" t="s">
        <v>241</v>
      </c>
      <c r="C102" s="5" t="s">
        <v>279</v>
      </c>
      <c r="D102" s="5" t="s">
        <v>260</v>
      </c>
      <c r="E102" s="5" t="s">
        <v>247</v>
      </c>
      <c r="F102" s="5" t="s">
        <v>261</v>
      </c>
      <c r="G102" s="5" t="s">
        <v>243</v>
      </c>
      <c r="H102" s="5" t="s">
        <v>282</v>
      </c>
      <c r="I102" s="17" t="s">
        <v>124</v>
      </c>
      <c r="J102" s="14" t="s">
        <v>125</v>
      </c>
      <c r="K102" s="15" t="s">
        <v>126</v>
      </c>
      <c r="L102" s="16">
        <v>350000</v>
      </c>
      <c r="M102" s="16">
        <v>350000</v>
      </c>
      <c r="N102" s="16">
        <v>350000</v>
      </c>
    </row>
    <row r="103" spans="1:15" ht="34.15" customHeight="1" outlineLevel="1" x14ac:dyDescent="0.2">
      <c r="A103" s="4" t="s">
        <v>240</v>
      </c>
      <c r="B103" s="4" t="s">
        <v>241</v>
      </c>
      <c r="C103" s="4" t="s">
        <v>283</v>
      </c>
      <c r="D103" s="4" t="s">
        <v>242</v>
      </c>
      <c r="E103" s="4" t="s">
        <v>240</v>
      </c>
      <c r="F103" s="4" t="s">
        <v>242</v>
      </c>
      <c r="G103" s="4" t="s">
        <v>243</v>
      </c>
      <c r="H103" s="4" t="s">
        <v>240</v>
      </c>
      <c r="I103" s="8" t="s">
        <v>127</v>
      </c>
      <c r="J103" s="9" t="s">
        <v>128</v>
      </c>
      <c r="K103" s="88" t="s">
        <v>6</v>
      </c>
      <c r="L103" s="10">
        <f>L104+L107+L113+L114+L116+L118+L120+L121+L123+L106+L111</f>
        <v>820762.58</v>
      </c>
      <c r="M103" s="10">
        <f t="shared" ref="M103:N103" si="35">M104+M107+M113+M114+M116+M118+M120+M121+M123+M106+M111</f>
        <v>820762.58</v>
      </c>
      <c r="N103" s="10">
        <f t="shared" si="35"/>
        <v>820762.58</v>
      </c>
    </row>
    <row r="104" spans="1:15" ht="48.6" customHeight="1" outlineLevel="2" x14ac:dyDescent="0.2">
      <c r="A104" s="6" t="s">
        <v>240</v>
      </c>
      <c r="B104" s="6" t="s">
        <v>241</v>
      </c>
      <c r="C104" s="6" t="s">
        <v>283</v>
      </c>
      <c r="D104" s="6" t="s">
        <v>254</v>
      </c>
      <c r="E104" s="6" t="s">
        <v>240</v>
      </c>
      <c r="F104" s="6" t="s">
        <v>242</v>
      </c>
      <c r="G104" s="6" t="s">
        <v>243</v>
      </c>
      <c r="H104" s="6" t="s">
        <v>240</v>
      </c>
      <c r="I104" s="8" t="s">
        <v>129</v>
      </c>
      <c r="J104" s="11" t="s">
        <v>130</v>
      </c>
      <c r="K104" s="12" t="s">
        <v>6</v>
      </c>
      <c r="L104" s="13">
        <f>L105</f>
        <v>3544.22</v>
      </c>
      <c r="M104" s="13">
        <f>M105</f>
        <v>3544.22</v>
      </c>
      <c r="N104" s="13">
        <f>N105</f>
        <v>3544.22</v>
      </c>
      <c r="O104" s="78"/>
    </row>
    <row r="105" spans="1:15" ht="81.599999999999994" customHeight="1" outlineLevel="7" x14ac:dyDescent="0.2">
      <c r="A105" s="5" t="s">
        <v>240</v>
      </c>
      <c r="B105" s="5" t="s">
        <v>241</v>
      </c>
      <c r="C105" s="5" t="s">
        <v>283</v>
      </c>
      <c r="D105" s="5" t="s">
        <v>254</v>
      </c>
      <c r="E105" s="5" t="s">
        <v>251</v>
      </c>
      <c r="F105" s="5" t="s">
        <v>244</v>
      </c>
      <c r="G105" s="5" t="s">
        <v>243</v>
      </c>
      <c r="H105" s="5" t="s">
        <v>284</v>
      </c>
      <c r="I105" s="17" t="s">
        <v>131</v>
      </c>
      <c r="J105" s="14" t="s">
        <v>132</v>
      </c>
      <c r="K105" s="15" t="s">
        <v>133</v>
      </c>
      <c r="L105" s="16">
        <v>3544.22</v>
      </c>
      <c r="M105" s="16">
        <f>L105</f>
        <v>3544.22</v>
      </c>
      <c r="N105" s="16">
        <f>M105</f>
        <v>3544.22</v>
      </c>
    </row>
    <row r="106" spans="1:15" ht="88.9" hidden="1" customHeight="1" outlineLevel="2" x14ac:dyDescent="0.2">
      <c r="A106" s="5" t="s">
        <v>240</v>
      </c>
      <c r="B106" s="6" t="s">
        <v>241</v>
      </c>
      <c r="C106" s="6" t="s">
        <v>283</v>
      </c>
      <c r="D106" s="6" t="s">
        <v>260</v>
      </c>
      <c r="E106" s="6" t="s">
        <v>240</v>
      </c>
      <c r="F106" s="6" t="s">
        <v>244</v>
      </c>
      <c r="G106" s="6" t="s">
        <v>243</v>
      </c>
      <c r="H106" s="6" t="s">
        <v>284</v>
      </c>
      <c r="I106" s="8" t="s">
        <v>134</v>
      </c>
      <c r="J106" s="11" t="s">
        <v>135</v>
      </c>
      <c r="K106" s="12" t="s">
        <v>133</v>
      </c>
      <c r="L106" s="13">
        <v>0</v>
      </c>
      <c r="M106" s="13">
        <v>0</v>
      </c>
      <c r="N106" s="13">
        <v>0</v>
      </c>
    </row>
    <row r="107" spans="1:15" ht="89.45" customHeight="1" outlineLevel="2" x14ac:dyDescent="0.2">
      <c r="A107" s="5" t="s">
        <v>240</v>
      </c>
      <c r="B107" s="6" t="s">
        <v>241</v>
      </c>
      <c r="C107" s="6" t="s">
        <v>283</v>
      </c>
      <c r="D107" s="6" t="s">
        <v>262</v>
      </c>
      <c r="E107" s="6" t="s">
        <v>240</v>
      </c>
      <c r="F107" s="6" t="s">
        <v>244</v>
      </c>
      <c r="G107" s="6" t="s">
        <v>243</v>
      </c>
      <c r="H107" s="5" t="s">
        <v>284</v>
      </c>
      <c r="I107" s="8" t="s">
        <v>136</v>
      </c>
      <c r="J107" s="11" t="s">
        <v>137</v>
      </c>
      <c r="K107" s="12" t="s">
        <v>133</v>
      </c>
      <c r="L107" s="13">
        <f>L108</f>
        <v>11739.72</v>
      </c>
      <c r="M107" s="13">
        <f t="shared" ref="M107:N107" si="36">M108</f>
        <v>11739.72</v>
      </c>
      <c r="N107" s="13">
        <f t="shared" si="36"/>
        <v>11739.72</v>
      </c>
    </row>
    <row r="108" spans="1:15" ht="75" outlineLevel="7" x14ac:dyDescent="0.2">
      <c r="A108" s="5" t="s">
        <v>240</v>
      </c>
      <c r="B108" s="5" t="s">
        <v>241</v>
      </c>
      <c r="C108" s="5" t="s">
        <v>283</v>
      </c>
      <c r="D108" s="5" t="s">
        <v>262</v>
      </c>
      <c r="E108" s="5" t="s">
        <v>246</v>
      </c>
      <c r="F108" s="5" t="s">
        <v>244</v>
      </c>
      <c r="G108" s="5" t="s">
        <v>243</v>
      </c>
      <c r="H108" s="5" t="s">
        <v>284</v>
      </c>
      <c r="I108" s="17" t="s">
        <v>138</v>
      </c>
      <c r="J108" s="14" t="s">
        <v>139</v>
      </c>
      <c r="K108" s="15" t="s">
        <v>133</v>
      </c>
      <c r="L108" s="16">
        <v>11739.72</v>
      </c>
      <c r="M108" s="16">
        <f>L108</f>
        <v>11739.72</v>
      </c>
      <c r="N108" s="16">
        <f>M108</f>
        <v>11739.72</v>
      </c>
    </row>
    <row r="109" spans="1:15" ht="74.45" hidden="1" customHeight="1" outlineLevel="2" x14ac:dyDescent="0.2">
      <c r="A109" s="5" t="s">
        <v>240</v>
      </c>
      <c r="B109" s="6" t="s">
        <v>241</v>
      </c>
      <c r="C109" s="6" t="s">
        <v>283</v>
      </c>
      <c r="D109" s="6" t="s">
        <v>298</v>
      </c>
      <c r="E109" s="6" t="s">
        <v>240</v>
      </c>
      <c r="F109" s="6" t="s">
        <v>242</v>
      </c>
      <c r="G109" s="6" t="s">
        <v>243</v>
      </c>
      <c r="H109" s="6" t="s">
        <v>240</v>
      </c>
      <c r="I109" s="8" t="s">
        <v>140</v>
      </c>
      <c r="J109" s="11" t="s">
        <v>141</v>
      </c>
      <c r="K109" s="12" t="s">
        <v>6</v>
      </c>
      <c r="L109" s="13">
        <f>L110</f>
        <v>0</v>
      </c>
      <c r="M109" s="13">
        <f t="shared" ref="M109:N109" si="37">M110</f>
        <v>0</v>
      </c>
      <c r="N109" s="13">
        <f t="shared" si="37"/>
        <v>0</v>
      </c>
    </row>
    <row r="110" spans="1:15" ht="70.150000000000006" hidden="1" customHeight="1" outlineLevel="7" x14ac:dyDescent="0.2">
      <c r="A110" s="5" t="s">
        <v>240</v>
      </c>
      <c r="B110" s="5" t="s">
        <v>241</v>
      </c>
      <c r="C110" s="5" t="s">
        <v>283</v>
      </c>
      <c r="D110" s="5" t="s">
        <v>298</v>
      </c>
      <c r="E110" s="24" t="s">
        <v>252</v>
      </c>
      <c r="F110" s="24" t="s">
        <v>261</v>
      </c>
      <c r="G110" s="24" t="s">
        <v>243</v>
      </c>
      <c r="H110" s="24" t="s">
        <v>284</v>
      </c>
      <c r="I110" s="25" t="s">
        <v>142</v>
      </c>
      <c r="J110" s="28" t="s">
        <v>143</v>
      </c>
      <c r="K110" s="26" t="s">
        <v>133</v>
      </c>
      <c r="L110" s="27"/>
      <c r="M110" s="27"/>
      <c r="N110" s="27"/>
    </row>
    <row r="111" spans="1:15" ht="134.25" customHeight="1" outlineLevel="2" x14ac:dyDescent="0.2">
      <c r="A111" s="5" t="s">
        <v>240</v>
      </c>
      <c r="B111" s="6" t="s">
        <v>241</v>
      </c>
      <c r="C111" s="6" t="s">
        <v>283</v>
      </c>
      <c r="D111" s="6" t="s">
        <v>285</v>
      </c>
      <c r="E111" s="41" t="s">
        <v>240</v>
      </c>
      <c r="F111" s="41" t="s">
        <v>242</v>
      </c>
      <c r="G111" s="41" t="s">
        <v>243</v>
      </c>
      <c r="H111" s="41" t="s">
        <v>240</v>
      </c>
      <c r="I111" s="42" t="s">
        <v>144</v>
      </c>
      <c r="J111" s="43" t="s">
        <v>145</v>
      </c>
      <c r="K111" s="44" t="s">
        <v>6</v>
      </c>
      <c r="L111" s="45">
        <f>L112</f>
        <v>360</v>
      </c>
      <c r="M111" s="45">
        <f t="shared" ref="M111:N111" si="38">M112</f>
        <v>360</v>
      </c>
      <c r="N111" s="45">
        <f t="shared" si="38"/>
        <v>360</v>
      </c>
    </row>
    <row r="112" spans="1:15" ht="37.5" outlineLevel="7" x14ac:dyDescent="0.2">
      <c r="A112" s="5" t="s">
        <v>240</v>
      </c>
      <c r="B112" s="5" t="s">
        <v>241</v>
      </c>
      <c r="C112" s="5" t="s">
        <v>283</v>
      </c>
      <c r="D112" s="5" t="s">
        <v>285</v>
      </c>
      <c r="E112" s="24" t="s">
        <v>277</v>
      </c>
      <c r="F112" s="24" t="s">
        <v>244</v>
      </c>
      <c r="G112" s="24" t="s">
        <v>243</v>
      </c>
      <c r="H112" s="24" t="s">
        <v>284</v>
      </c>
      <c r="I112" s="25" t="s">
        <v>146</v>
      </c>
      <c r="J112" s="28" t="s">
        <v>147</v>
      </c>
      <c r="K112" s="26" t="s">
        <v>133</v>
      </c>
      <c r="L112" s="27">
        <v>360</v>
      </c>
      <c r="M112" s="27">
        <f>L112</f>
        <v>360</v>
      </c>
      <c r="N112" s="27">
        <f>M112</f>
        <v>360</v>
      </c>
    </row>
    <row r="113" spans="1:17" ht="84.6" customHeight="1" outlineLevel="7" x14ac:dyDescent="0.2">
      <c r="A113" s="5" t="s">
        <v>240</v>
      </c>
      <c r="B113" s="6" t="s">
        <v>241</v>
      </c>
      <c r="C113" s="6" t="s">
        <v>283</v>
      </c>
      <c r="D113" s="6" t="s">
        <v>286</v>
      </c>
      <c r="E113" s="41" t="s">
        <v>240</v>
      </c>
      <c r="F113" s="41" t="s">
        <v>244</v>
      </c>
      <c r="G113" s="41" t="s">
        <v>243</v>
      </c>
      <c r="H113" s="41" t="s">
        <v>284</v>
      </c>
      <c r="I113" s="25" t="s">
        <v>148</v>
      </c>
      <c r="J113" s="46" t="s">
        <v>149</v>
      </c>
      <c r="K113" s="44" t="s">
        <v>133</v>
      </c>
      <c r="L113" s="45">
        <v>4800</v>
      </c>
      <c r="M113" s="45">
        <f>L113</f>
        <v>4800</v>
      </c>
      <c r="N113" s="45">
        <f>M113</f>
        <v>4800</v>
      </c>
    </row>
    <row r="114" spans="1:17" ht="37.5" outlineLevel="7" x14ac:dyDescent="0.2">
      <c r="A114" s="5" t="s">
        <v>240</v>
      </c>
      <c r="B114" s="5" t="s">
        <v>241</v>
      </c>
      <c r="C114" s="5" t="s">
        <v>283</v>
      </c>
      <c r="D114" s="5" t="s">
        <v>359</v>
      </c>
      <c r="E114" s="24" t="s">
        <v>240</v>
      </c>
      <c r="F114" s="24" t="s">
        <v>244</v>
      </c>
      <c r="G114" s="24" t="s">
        <v>243</v>
      </c>
      <c r="H114" s="24" t="s">
        <v>284</v>
      </c>
      <c r="I114" s="25"/>
      <c r="J114" s="28" t="s">
        <v>452</v>
      </c>
      <c r="K114" s="44"/>
      <c r="L114" s="27">
        <f>L115</f>
        <v>147360</v>
      </c>
      <c r="M114" s="27">
        <f>M115</f>
        <v>147360</v>
      </c>
      <c r="N114" s="27">
        <f>N115</f>
        <v>147360</v>
      </c>
    </row>
    <row r="115" spans="1:17" ht="84.6" customHeight="1" outlineLevel="7" x14ac:dyDescent="0.2">
      <c r="A115" s="5" t="s">
        <v>240</v>
      </c>
      <c r="B115" s="6" t="s">
        <v>241</v>
      </c>
      <c r="C115" s="6" t="s">
        <v>283</v>
      </c>
      <c r="D115" s="6" t="s">
        <v>359</v>
      </c>
      <c r="E115" s="41" t="s">
        <v>251</v>
      </c>
      <c r="F115" s="41" t="s">
        <v>244</v>
      </c>
      <c r="G115" s="41" t="s">
        <v>243</v>
      </c>
      <c r="H115" s="41" t="s">
        <v>284</v>
      </c>
      <c r="I115" s="25"/>
      <c r="J115" s="46" t="s">
        <v>453</v>
      </c>
      <c r="K115" s="44"/>
      <c r="L115" s="45">
        <v>147360</v>
      </c>
      <c r="M115" s="45">
        <f>L115</f>
        <v>147360</v>
      </c>
      <c r="N115" s="45">
        <f>M115</f>
        <v>147360</v>
      </c>
    </row>
    <row r="116" spans="1:17" ht="66.599999999999994" customHeight="1" outlineLevel="2" x14ac:dyDescent="0.2">
      <c r="A116" s="5" t="s">
        <v>240</v>
      </c>
      <c r="B116" s="6" t="s">
        <v>241</v>
      </c>
      <c r="C116" s="6" t="s">
        <v>283</v>
      </c>
      <c r="D116" s="6" t="s">
        <v>299</v>
      </c>
      <c r="E116" s="41" t="s">
        <v>240</v>
      </c>
      <c r="F116" s="41" t="s">
        <v>242</v>
      </c>
      <c r="G116" s="41" t="s">
        <v>243</v>
      </c>
      <c r="H116" s="41" t="s">
        <v>240</v>
      </c>
      <c r="I116" s="42" t="s">
        <v>150</v>
      </c>
      <c r="J116" s="46" t="s">
        <v>151</v>
      </c>
      <c r="K116" s="44" t="s">
        <v>6</v>
      </c>
      <c r="L116" s="45">
        <f>L117</f>
        <v>35289.72</v>
      </c>
      <c r="M116" s="45">
        <f t="shared" ref="M116:N116" si="39">M117</f>
        <v>35289.72</v>
      </c>
      <c r="N116" s="45">
        <f t="shared" si="39"/>
        <v>35289.72</v>
      </c>
    </row>
    <row r="117" spans="1:17" ht="83.45" customHeight="1" outlineLevel="7" x14ac:dyDescent="0.2">
      <c r="A117" s="5" t="s">
        <v>240</v>
      </c>
      <c r="B117" s="5" t="s">
        <v>241</v>
      </c>
      <c r="C117" s="5" t="s">
        <v>283</v>
      </c>
      <c r="D117" s="5" t="s">
        <v>299</v>
      </c>
      <c r="E117" s="24" t="s">
        <v>240</v>
      </c>
      <c r="F117" s="24" t="s">
        <v>261</v>
      </c>
      <c r="G117" s="24" t="s">
        <v>243</v>
      </c>
      <c r="H117" s="24" t="s">
        <v>284</v>
      </c>
      <c r="I117" s="25" t="s">
        <v>152</v>
      </c>
      <c r="J117" s="28" t="s">
        <v>153</v>
      </c>
      <c r="K117" s="26" t="s">
        <v>133</v>
      </c>
      <c r="L117" s="27">
        <v>35289.72</v>
      </c>
      <c r="M117" s="27">
        <f>L117</f>
        <v>35289.72</v>
      </c>
      <c r="N117" s="27">
        <f>M117</f>
        <v>35289.72</v>
      </c>
    </row>
    <row r="118" spans="1:17" ht="69" customHeight="1" outlineLevel="7" x14ac:dyDescent="0.2">
      <c r="A118" s="5" t="s">
        <v>240</v>
      </c>
      <c r="B118" s="5" t="s">
        <v>241</v>
      </c>
      <c r="C118" s="5" t="s">
        <v>283</v>
      </c>
      <c r="D118" s="5" t="s">
        <v>368</v>
      </c>
      <c r="E118" s="24" t="s">
        <v>240</v>
      </c>
      <c r="F118" s="24" t="s">
        <v>242</v>
      </c>
      <c r="G118" s="24" t="s">
        <v>243</v>
      </c>
      <c r="H118" s="24" t="s">
        <v>284</v>
      </c>
      <c r="I118" s="25"/>
      <c r="J118" s="46" t="s">
        <v>425</v>
      </c>
      <c r="K118" s="26"/>
      <c r="L118" s="27">
        <f>L119</f>
        <v>3600</v>
      </c>
      <c r="M118" s="27">
        <f t="shared" ref="M118:N118" si="40">M119</f>
        <v>3600</v>
      </c>
      <c r="N118" s="27">
        <f t="shared" si="40"/>
        <v>3600</v>
      </c>
    </row>
    <row r="119" spans="1:17" ht="83.45" customHeight="1" outlineLevel="7" x14ac:dyDescent="0.2">
      <c r="A119" s="5" t="s">
        <v>240</v>
      </c>
      <c r="B119" s="5" t="s">
        <v>241</v>
      </c>
      <c r="C119" s="5" t="s">
        <v>283</v>
      </c>
      <c r="D119" s="5" t="s">
        <v>368</v>
      </c>
      <c r="E119" s="24" t="s">
        <v>252</v>
      </c>
      <c r="F119" s="24" t="s">
        <v>261</v>
      </c>
      <c r="G119" s="24" t="s">
        <v>243</v>
      </c>
      <c r="H119" s="24" t="s">
        <v>284</v>
      </c>
      <c r="I119" s="25"/>
      <c r="J119" s="28" t="s">
        <v>454</v>
      </c>
      <c r="K119" s="26"/>
      <c r="L119" s="27">
        <v>3600</v>
      </c>
      <c r="M119" s="27">
        <f>L119</f>
        <v>3600</v>
      </c>
      <c r="N119" s="27">
        <f>M119</f>
        <v>3600</v>
      </c>
    </row>
    <row r="120" spans="1:17" ht="96" customHeight="1" outlineLevel="7" x14ac:dyDescent="0.2">
      <c r="A120" s="6" t="s">
        <v>240</v>
      </c>
      <c r="B120" s="6" t="s">
        <v>241</v>
      </c>
      <c r="C120" s="6" t="s">
        <v>283</v>
      </c>
      <c r="D120" s="6" t="s">
        <v>287</v>
      </c>
      <c r="E120" s="41" t="s">
        <v>240</v>
      </c>
      <c r="F120" s="41" t="s">
        <v>244</v>
      </c>
      <c r="G120" s="41" t="s">
        <v>243</v>
      </c>
      <c r="H120" s="41" t="s">
        <v>284</v>
      </c>
      <c r="I120" s="25" t="s">
        <v>154</v>
      </c>
      <c r="J120" s="46" t="s">
        <v>155</v>
      </c>
      <c r="K120" s="44" t="s">
        <v>133</v>
      </c>
      <c r="L120" s="45">
        <v>279141.18</v>
      </c>
      <c r="M120" s="45">
        <f>L120</f>
        <v>279141.18</v>
      </c>
      <c r="N120" s="45">
        <f>M120</f>
        <v>279141.18</v>
      </c>
    </row>
    <row r="121" spans="1:17" ht="49.9" customHeight="1" outlineLevel="2" x14ac:dyDescent="0.2">
      <c r="A121" s="6" t="s">
        <v>240</v>
      </c>
      <c r="B121" s="6" t="s">
        <v>241</v>
      </c>
      <c r="C121" s="6" t="s">
        <v>283</v>
      </c>
      <c r="D121" s="6" t="s">
        <v>300</v>
      </c>
      <c r="E121" s="41" t="s">
        <v>240</v>
      </c>
      <c r="F121" s="41" t="s">
        <v>248</v>
      </c>
      <c r="G121" s="41" t="s">
        <v>243</v>
      </c>
      <c r="H121" s="41" t="s">
        <v>284</v>
      </c>
      <c r="I121" s="42" t="s">
        <v>156</v>
      </c>
      <c r="J121" s="46" t="s">
        <v>157</v>
      </c>
      <c r="K121" s="44" t="s">
        <v>133</v>
      </c>
      <c r="L121" s="45">
        <f>L122</f>
        <v>16200</v>
      </c>
      <c r="M121" s="45">
        <f t="shared" ref="M121:N121" si="41">M122</f>
        <v>16200</v>
      </c>
      <c r="N121" s="45">
        <f t="shared" si="41"/>
        <v>16200</v>
      </c>
    </row>
    <row r="122" spans="1:17" ht="80.45" customHeight="1" outlineLevel="7" x14ac:dyDescent="0.2">
      <c r="A122" s="5" t="s">
        <v>240</v>
      </c>
      <c r="B122" s="5" t="s">
        <v>241</v>
      </c>
      <c r="C122" s="5" t="s">
        <v>283</v>
      </c>
      <c r="D122" s="5" t="s">
        <v>300</v>
      </c>
      <c r="E122" s="24" t="s">
        <v>250</v>
      </c>
      <c r="F122" s="24" t="s">
        <v>248</v>
      </c>
      <c r="G122" s="24" t="s">
        <v>243</v>
      </c>
      <c r="H122" s="24" t="s">
        <v>284</v>
      </c>
      <c r="I122" s="25" t="s">
        <v>158</v>
      </c>
      <c r="J122" s="28" t="s">
        <v>159</v>
      </c>
      <c r="K122" s="26" t="s">
        <v>133</v>
      </c>
      <c r="L122" s="27">
        <v>16200</v>
      </c>
      <c r="M122" s="27">
        <f>L122</f>
        <v>16200</v>
      </c>
      <c r="N122" s="27">
        <f>M122</f>
        <v>16200</v>
      </c>
    </row>
    <row r="123" spans="1:17" ht="51" customHeight="1" outlineLevel="2" x14ac:dyDescent="0.2">
      <c r="A123" s="6" t="s">
        <v>240</v>
      </c>
      <c r="B123" s="6" t="s">
        <v>241</v>
      </c>
      <c r="C123" s="6" t="s">
        <v>283</v>
      </c>
      <c r="D123" s="6" t="s">
        <v>288</v>
      </c>
      <c r="E123" s="41" t="s">
        <v>240</v>
      </c>
      <c r="F123" s="41" t="s">
        <v>242</v>
      </c>
      <c r="G123" s="41" t="s">
        <v>243</v>
      </c>
      <c r="H123" s="41" t="s">
        <v>240</v>
      </c>
      <c r="I123" s="42" t="s">
        <v>160</v>
      </c>
      <c r="J123" s="46" t="s">
        <v>161</v>
      </c>
      <c r="K123" s="44" t="s">
        <v>6</v>
      </c>
      <c r="L123" s="45">
        <f>L124</f>
        <v>318727.74</v>
      </c>
      <c r="M123" s="45">
        <f t="shared" ref="M123:N123" si="42">M124</f>
        <v>318727.74</v>
      </c>
      <c r="N123" s="45">
        <f t="shared" si="42"/>
        <v>318727.74</v>
      </c>
    </row>
    <row r="124" spans="1:17" ht="68.650000000000006" customHeight="1" outlineLevel="7" x14ac:dyDescent="0.2">
      <c r="A124" s="5" t="s">
        <v>240</v>
      </c>
      <c r="B124" s="5" t="s">
        <v>241</v>
      </c>
      <c r="C124" s="5" t="s">
        <v>283</v>
      </c>
      <c r="D124" s="5" t="s">
        <v>288</v>
      </c>
      <c r="E124" s="24" t="s">
        <v>252</v>
      </c>
      <c r="F124" s="24" t="s">
        <v>261</v>
      </c>
      <c r="G124" s="24" t="s">
        <v>243</v>
      </c>
      <c r="H124" s="24" t="s">
        <v>284</v>
      </c>
      <c r="I124" s="25" t="s">
        <v>162</v>
      </c>
      <c r="J124" s="28" t="s">
        <v>163</v>
      </c>
      <c r="K124" s="26" t="s">
        <v>133</v>
      </c>
      <c r="L124" s="27">
        <v>318727.74</v>
      </c>
      <c r="M124" s="27">
        <f>L124</f>
        <v>318727.74</v>
      </c>
      <c r="N124" s="27">
        <f>M124</f>
        <v>318727.74</v>
      </c>
    </row>
    <row r="125" spans="1:17" ht="18.75" outlineLevel="1" x14ac:dyDescent="0.2">
      <c r="A125" s="4" t="s">
        <v>240</v>
      </c>
      <c r="B125" s="4" t="s">
        <v>241</v>
      </c>
      <c r="C125" s="4" t="s">
        <v>289</v>
      </c>
      <c r="D125" s="4" t="s">
        <v>242</v>
      </c>
      <c r="E125" s="31" t="s">
        <v>240</v>
      </c>
      <c r="F125" s="31" t="s">
        <v>242</v>
      </c>
      <c r="G125" s="31" t="s">
        <v>243</v>
      </c>
      <c r="H125" s="31" t="s">
        <v>240</v>
      </c>
      <c r="I125" s="42" t="s">
        <v>164</v>
      </c>
      <c r="J125" s="29" t="s">
        <v>165</v>
      </c>
      <c r="K125" s="47" t="s">
        <v>6</v>
      </c>
      <c r="L125" s="48">
        <f>L126</f>
        <v>127200</v>
      </c>
      <c r="M125" s="48">
        <f t="shared" ref="M125:N126" si="43">M126</f>
        <v>127200</v>
      </c>
      <c r="N125" s="48">
        <f t="shared" si="43"/>
        <v>127200</v>
      </c>
    </row>
    <row r="126" spans="1:17" ht="28.35" customHeight="1" outlineLevel="2" x14ac:dyDescent="0.2">
      <c r="A126" s="6" t="s">
        <v>240</v>
      </c>
      <c r="B126" s="6" t="s">
        <v>241</v>
      </c>
      <c r="C126" s="6" t="s">
        <v>289</v>
      </c>
      <c r="D126" s="6" t="s">
        <v>259</v>
      </c>
      <c r="E126" s="41" t="s">
        <v>240</v>
      </c>
      <c r="F126" s="41" t="s">
        <v>242</v>
      </c>
      <c r="G126" s="41" t="s">
        <v>243</v>
      </c>
      <c r="H126" s="41" t="s">
        <v>240</v>
      </c>
      <c r="I126" s="42" t="s">
        <v>166</v>
      </c>
      <c r="J126" s="46" t="s">
        <v>167</v>
      </c>
      <c r="K126" s="44" t="s">
        <v>6</v>
      </c>
      <c r="L126" s="45">
        <f>L127</f>
        <v>127200</v>
      </c>
      <c r="M126" s="45">
        <f t="shared" si="43"/>
        <v>127200</v>
      </c>
      <c r="N126" s="45">
        <f t="shared" si="43"/>
        <v>127200</v>
      </c>
    </row>
    <row r="127" spans="1:17" ht="30" customHeight="1" outlineLevel="7" x14ac:dyDescent="0.2">
      <c r="A127" s="5" t="s">
        <v>240</v>
      </c>
      <c r="B127" s="5" t="s">
        <v>241</v>
      </c>
      <c r="C127" s="5" t="s">
        <v>289</v>
      </c>
      <c r="D127" s="5" t="s">
        <v>259</v>
      </c>
      <c r="E127" s="24" t="s">
        <v>252</v>
      </c>
      <c r="F127" s="24" t="s">
        <v>261</v>
      </c>
      <c r="G127" s="24" t="s">
        <v>243</v>
      </c>
      <c r="H127" s="24" t="s">
        <v>240</v>
      </c>
      <c r="I127" s="25" t="s">
        <v>168</v>
      </c>
      <c r="J127" s="28" t="s">
        <v>169</v>
      </c>
      <c r="K127" s="26" t="s">
        <v>6</v>
      </c>
      <c r="L127" s="27">
        <v>127200</v>
      </c>
      <c r="M127" s="27">
        <v>127200</v>
      </c>
      <c r="N127" s="27">
        <v>127200</v>
      </c>
    </row>
    <row r="128" spans="1:17" ht="27.6" customHeight="1" x14ac:dyDescent="0.35">
      <c r="A128" s="4" t="s">
        <v>290</v>
      </c>
      <c r="B128" s="4" t="s">
        <v>232</v>
      </c>
      <c r="C128" s="4" t="s">
        <v>242</v>
      </c>
      <c r="D128" s="4" t="s">
        <v>242</v>
      </c>
      <c r="E128" s="31" t="s">
        <v>240</v>
      </c>
      <c r="F128" s="31" t="s">
        <v>242</v>
      </c>
      <c r="G128" s="31" t="s">
        <v>243</v>
      </c>
      <c r="H128" s="31" t="s">
        <v>240</v>
      </c>
      <c r="I128" s="42" t="s">
        <v>170</v>
      </c>
      <c r="J128" s="29" t="s">
        <v>171</v>
      </c>
      <c r="K128" s="47" t="s">
        <v>6</v>
      </c>
      <c r="L128" s="48">
        <f>L129+L223+L215</f>
        <v>452457843.89999998</v>
      </c>
      <c r="M128" s="48">
        <f t="shared" ref="M128:N128" si="44">M129+M223+M215</f>
        <v>357931671.18000001</v>
      </c>
      <c r="N128" s="48">
        <f t="shared" si="44"/>
        <v>357980871.18000001</v>
      </c>
      <c r="O128" s="85"/>
      <c r="P128" s="85"/>
      <c r="Q128" s="78"/>
    </row>
    <row r="129" spans="1:15" ht="61.15" customHeight="1" outlineLevel="1" x14ac:dyDescent="0.2">
      <c r="A129" s="4" t="s">
        <v>290</v>
      </c>
      <c r="B129" s="4" t="s">
        <v>232</v>
      </c>
      <c r="C129" s="4" t="s">
        <v>248</v>
      </c>
      <c r="D129" s="4" t="s">
        <v>242</v>
      </c>
      <c r="E129" s="31" t="s">
        <v>240</v>
      </c>
      <c r="F129" s="31" t="s">
        <v>242</v>
      </c>
      <c r="G129" s="31" t="s">
        <v>243</v>
      </c>
      <c r="H129" s="31" t="s">
        <v>240</v>
      </c>
      <c r="I129" s="42" t="s">
        <v>172</v>
      </c>
      <c r="J129" s="29" t="s">
        <v>173</v>
      </c>
      <c r="K129" s="47" t="s">
        <v>6</v>
      </c>
      <c r="L129" s="48">
        <f>L130+L136+L176+L212</f>
        <v>447087581.89999998</v>
      </c>
      <c r="M129" s="48">
        <f>M130+M136+M176+M212</f>
        <v>356700800</v>
      </c>
      <c r="N129" s="48">
        <f>N130+N136+N176+N212</f>
        <v>356750000</v>
      </c>
      <c r="O129" s="78"/>
    </row>
    <row r="130" spans="1:15" ht="44.45" customHeight="1" outlineLevel="2" x14ac:dyDescent="0.2">
      <c r="A130" s="4" t="s">
        <v>290</v>
      </c>
      <c r="B130" s="4" t="s">
        <v>232</v>
      </c>
      <c r="C130" s="4" t="s">
        <v>248</v>
      </c>
      <c r="D130" s="4" t="s">
        <v>369</v>
      </c>
      <c r="E130" s="31" t="s">
        <v>240</v>
      </c>
      <c r="F130" s="31" t="s">
        <v>242</v>
      </c>
      <c r="G130" s="31" t="s">
        <v>243</v>
      </c>
      <c r="H130" s="31" t="s">
        <v>240</v>
      </c>
      <c r="I130" s="42" t="s">
        <v>174</v>
      </c>
      <c r="J130" s="29" t="s">
        <v>175</v>
      </c>
      <c r="K130" s="47" t="s">
        <v>6</v>
      </c>
      <c r="L130" s="48">
        <f>L131+L134</f>
        <v>57991100</v>
      </c>
      <c r="M130" s="48">
        <f t="shared" ref="M130:N130" si="45">M131+M134</f>
        <v>57515200</v>
      </c>
      <c r="N130" s="48">
        <f t="shared" si="45"/>
        <v>57515200</v>
      </c>
    </row>
    <row r="131" spans="1:15" ht="28.35" customHeight="1" outlineLevel="3" x14ac:dyDescent="0.2">
      <c r="A131" s="6" t="s">
        <v>290</v>
      </c>
      <c r="B131" s="6" t="s">
        <v>232</v>
      </c>
      <c r="C131" s="6" t="s">
        <v>248</v>
      </c>
      <c r="D131" s="6" t="s">
        <v>369</v>
      </c>
      <c r="E131" s="41" t="s">
        <v>291</v>
      </c>
      <c r="F131" s="41" t="s">
        <v>242</v>
      </c>
      <c r="G131" s="41" t="s">
        <v>243</v>
      </c>
      <c r="H131" s="41" t="s">
        <v>240</v>
      </c>
      <c r="I131" s="49" t="s">
        <v>176</v>
      </c>
      <c r="J131" s="46" t="s">
        <v>177</v>
      </c>
      <c r="K131" s="44" t="s">
        <v>6</v>
      </c>
      <c r="L131" s="45">
        <f>L132</f>
        <v>2379500</v>
      </c>
      <c r="M131" s="45">
        <f t="shared" ref="M131:N132" si="46">M132</f>
        <v>1903600</v>
      </c>
      <c r="N131" s="45">
        <f t="shared" si="46"/>
        <v>1903600</v>
      </c>
      <c r="O131" s="78"/>
    </row>
    <row r="132" spans="1:15" ht="42.6" customHeight="1" outlineLevel="4" x14ac:dyDescent="0.2">
      <c r="A132" s="6" t="s">
        <v>290</v>
      </c>
      <c r="B132" s="6" t="s">
        <v>232</v>
      </c>
      <c r="C132" s="6" t="s">
        <v>248</v>
      </c>
      <c r="D132" s="6" t="s">
        <v>369</v>
      </c>
      <c r="E132" s="41" t="s">
        <v>291</v>
      </c>
      <c r="F132" s="41" t="s">
        <v>261</v>
      </c>
      <c r="G132" s="41" t="s">
        <v>243</v>
      </c>
      <c r="H132" s="41" t="s">
        <v>240</v>
      </c>
      <c r="I132" s="49" t="s">
        <v>178</v>
      </c>
      <c r="J132" s="46" t="s">
        <v>179</v>
      </c>
      <c r="K132" s="44" t="s">
        <v>6</v>
      </c>
      <c r="L132" s="45">
        <f>L133</f>
        <v>2379500</v>
      </c>
      <c r="M132" s="45">
        <f t="shared" si="46"/>
        <v>1903600</v>
      </c>
      <c r="N132" s="45">
        <f t="shared" si="46"/>
        <v>1903600</v>
      </c>
    </row>
    <row r="133" spans="1:15" ht="128.25" customHeight="1" outlineLevel="7" x14ac:dyDescent="0.2">
      <c r="A133" s="5" t="s">
        <v>290</v>
      </c>
      <c r="B133" s="5" t="s">
        <v>232</v>
      </c>
      <c r="C133" s="5" t="s">
        <v>248</v>
      </c>
      <c r="D133" s="5" t="s">
        <v>369</v>
      </c>
      <c r="E133" s="24" t="s">
        <v>291</v>
      </c>
      <c r="F133" s="24" t="s">
        <v>261</v>
      </c>
      <c r="G133" s="24" t="s">
        <v>292</v>
      </c>
      <c r="H133" s="24" t="s">
        <v>293</v>
      </c>
      <c r="I133" s="25" t="s">
        <v>180</v>
      </c>
      <c r="J133" s="64" t="s">
        <v>344</v>
      </c>
      <c r="K133" s="26" t="s">
        <v>181</v>
      </c>
      <c r="L133" s="27">
        <v>2379500</v>
      </c>
      <c r="M133" s="27">
        <v>1903600</v>
      </c>
      <c r="N133" s="27">
        <v>1903600</v>
      </c>
    </row>
    <row r="134" spans="1:15" ht="37.5" outlineLevel="3" x14ac:dyDescent="0.2">
      <c r="A134" s="6" t="s">
        <v>290</v>
      </c>
      <c r="B134" s="6" t="s">
        <v>232</v>
      </c>
      <c r="C134" s="6" t="s">
        <v>248</v>
      </c>
      <c r="D134" s="6" t="s">
        <v>369</v>
      </c>
      <c r="E134" s="41" t="s">
        <v>370</v>
      </c>
      <c r="F134" s="41" t="s">
        <v>242</v>
      </c>
      <c r="G134" s="41" t="s">
        <v>243</v>
      </c>
      <c r="H134" s="41" t="s">
        <v>240</v>
      </c>
      <c r="I134" s="50" t="s">
        <v>182</v>
      </c>
      <c r="J134" s="46" t="s">
        <v>183</v>
      </c>
      <c r="K134" s="44" t="s">
        <v>6</v>
      </c>
      <c r="L134" s="45">
        <f>L135</f>
        <v>55611600</v>
      </c>
      <c r="M134" s="45">
        <f t="shared" ref="M134:N134" si="47">M135</f>
        <v>55611600</v>
      </c>
      <c r="N134" s="45">
        <f t="shared" si="47"/>
        <v>55611600</v>
      </c>
    </row>
    <row r="135" spans="1:15" ht="37.5" outlineLevel="7" x14ac:dyDescent="0.2">
      <c r="A135" s="5" t="s">
        <v>290</v>
      </c>
      <c r="B135" s="5" t="s">
        <v>232</v>
      </c>
      <c r="C135" s="5" t="s">
        <v>248</v>
      </c>
      <c r="D135" s="5" t="s">
        <v>369</v>
      </c>
      <c r="E135" s="24" t="s">
        <v>370</v>
      </c>
      <c r="F135" s="24" t="s">
        <v>261</v>
      </c>
      <c r="G135" s="24" t="s">
        <v>243</v>
      </c>
      <c r="H135" s="24" t="s">
        <v>293</v>
      </c>
      <c r="I135" s="25" t="s">
        <v>184</v>
      </c>
      <c r="J135" s="80" t="s">
        <v>401</v>
      </c>
      <c r="K135" s="26" t="s">
        <v>181</v>
      </c>
      <c r="L135" s="27">
        <v>55611600</v>
      </c>
      <c r="M135" s="27">
        <v>55611600</v>
      </c>
      <c r="N135" s="27">
        <v>55611600</v>
      </c>
    </row>
    <row r="136" spans="1:15" ht="49.5" customHeight="1" outlineLevel="7" x14ac:dyDescent="0.2">
      <c r="A136" s="4" t="s">
        <v>290</v>
      </c>
      <c r="B136" s="4" t="s">
        <v>232</v>
      </c>
      <c r="C136" s="4" t="s">
        <v>248</v>
      </c>
      <c r="D136" s="4" t="s">
        <v>386</v>
      </c>
      <c r="E136" s="31" t="s">
        <v>240</v>
      </c>
      <c r="F136" s="31" t="s">
        <v>242</v>
      </c>
      <c r="G136" s="31" t="s">
        <v>243</v>
      </c>
      <c r="H136" s="31" t="s">
        <v>293</v>
      </c>
      <c r="I136" s="42"/>
      <c r="J136" s="79" t="s">
        <v>186</v>
      </c>
      <c r="K136" s="47"/>
      <c r="L136" s="48">
        <f>L147+L141+L139+L143+L145+L137</f>
        <v>131170784</v>
      </c>
      <c r="M136" s="48">
        <f t="shared" ref="M136:N136" si="48">M147+M141+M139+M143+M145+M137</f>
        <v>56400300</v>
      </c>
      <c r="N136" s="48">
        <f t="shared" si="48"/>
        <v>56399300</v>
      </c>
      <c r="O136" s="78"/>
    </row>
    <row r="137" spans="1:15" ht="76.900000000000006" customHeight="1" outlineLevel="7" x14ac:dyDescent="0.2">
      <c r="A137" s="4" t="s">
        <v>290</v>
      </c>
      <c r="B137" s="4" t="s">
        <v>232</v>
      </c>
      <c r="C137" s="4" t="s">
        <v>248</v>
      </c>
      <c r="D137" s="4" t="s">
        <v>285</v>
      </c>
      <c r="E137" s="31" t="s">
        <v>465</v>
      </c>
      <c r="F137" s="31" t="s">
        <v>261</v>
      </c>
      <c r="G137" s="31" t="s">
        <v>243</v>
      </c>
      <c r="H137" s="31" t="s">
        <v>293</v>
      </c>
      <c r="I137" s="42"/>
      <c r="J137" s="79" t="s">
        <v>466</v>
      </c>
      <c r="K137" s="47"/>
      <c r="L137" s="48">
        <f>L138</f>
        <v>3811110</v>
      </c>
      <c r="M137" s="48">
        <f t="shared" ref="M137:N137" si="49">M138</f>
        <v>0</v>
      </c>
      <c r="N137" s="48">
        <f t="shared" si="49"/>
        <v>0</v>
      </c>
      <c r="O137" s="78"/>
    </row>
    <row r="138" spans="1:15" ht="60" customHeight="1" outlineLevel="7" x14ac:dyDescent="0.2">
      <c r="A138" s="5" t="s">
        <v>290</v>
      </c>
      <c r="B138" s="5" t="s">
        <v>232</v>
      </c>
      <c r="C138" s="5" t="s">
        <v>248</v>
      </c>
      <c r="D138" s="5" t="s">
        <v>285</v>
      </c>
      <c r="E138" s="24" t="s">
        <v>465</v>
      </c>
      <c r="F138" s="24" t="s">
        <v>261</v>
      </c>
      <c r="G138" s="24" t="s">
        <v>243</v>
      </c>
      <c r="H138" s="24" t="s">
        <v>293</v>
      </c>
      <c r="I138" s="25"/>
      <c r="J138" s="80" t="s">
        <v>466</v>
      </c>
      <c r="K138" s="26"/>
      <c r="L138" s="27">
        <v>3811110</v>
      </c>
      <c r="M138" s="27">
        <v>0</v>
      </c>
      <c r="N138" s="27">
        <v>0</v>
      </c>
      <c r="O138" s="78"/>
    </row>
    <row r="139" spans="1:15" ht="49.5" customHeight="1" outlineLevel="7" x14ac:dyDescent="0.2">
      <c r="A139" s="4" t="s">
        <v>290</v>
      </c>
      <c r="B139" s="4" t="s">
        <v>232</v>
      </c>
      <c r="C139" s="4" t="s">
        <v>248</v>
      </c>
      <c r="D139" s="4" t="s">
        <v>285</v>
      </c>
      <c r="E139" s="31" t="s">
        <v>459</v>
      </c>
      <c r="F139" s="31" t="s">
        <v>242</v>
      </c>
      <c r="G139" s="31" t="s">
        <v>243</v>
      </c>
      <c r="H139" s="31" t="s">
        <v>293</v>
      </c>
      <c r="I139" s="42"/>
      <c r="J139" s="79" t="s">
        <v>460</v>
      </c>
      <c r="K139" s="47"/>
      <c r="L139" s="48">
        <f>L140</f>
        <v>555984</v>
      </c>
      <c r="M139" s="48">
        <f t="shared" ref="M139:N139" si="50">M140</f>
        <v>0</v>
      </c>
      <c r="N139" s="48">
        <f t="shared" si="50"/>
        <v>0</v>
      </c>
      <c r="O139" s="78"/>
    </row>
    <row r="140" spans="1:15" ht="49.5" customHeight="1" outlineLevel="7" x14ac:dyDescent="0.2">
      <c r="A140" s="5" t="s">
        <v>290</v>
      </c>
      <c r="B140" s="5" t="s">
        <v>232</v>
      </c>
      <c r="C140" s="5" t="s">
        <v>248</v>
      </c>
      <c r="D140" s="5" t="s">
        <v>285</v>
      </c>
      <c r="E140" s="24" t="s">
        <v>459</v>
      </c>
      <c r="F140" s="24" t="s">
        <v>261</v>
      </c>
      <c r="G140" s="24" t="s">
        <v>243</v>
      </c>
      <c r="H140" s="24" t="s">
        <v>293</v>
      </c>
      <c r="I140" s="42"/>
      <c r="J140" s="80" t="s">
        <v>460</v>
      </c>
      <c r="K140" s="47"/>
      <c r="L140" s="27">
        <v>555984</v>
      </c>
      <c r="M140" s="27">
        <v>0</v>
      </c>
      <c r="N140" s="27">
        <v>0</v>
      </c>
      <c r="O140" s="78"/>
    </row>
    <row r="141" spans="1:15" ht="49.5" customHeight="1" outlineLevel="7" x14ac:dyDescent="0.2">
      <c r="A141" s="4" t="s">
        <v>290</v>
      </c>
      <c r="B141" s="4" t="s">
        <v>232</v>
      </c>
      <c r="C141" s="4" t="s">
        <v>248</v>
      </c>
      <c r="D141" s="4" t="s">
        <v>285</v>
      </c>
      <c r="E141" s="31" t="s">
        <v>387</v>
      </c>
      <c r="F141" s="31" t="s">
        <v>242</v>
      </c>
      <c r="G141" s="31" t="s">
        <v>243</v>
      </c>
      <c r="H141" s="31" t="s">
        <v>293</v>
      </c>
      <c r="I141" s="42"/>
      <c r="J141" s="79" t="s">
        <v>388</v>
      </c>
      <c r="K141" s="47"/>
      <c r="L141" s="48">
        <f>L142</f>
        <v>43800</v>
      </c>
      <c r="M141" s="48">
        <f t="shared" ref="M141:N141" si="51">M142</f>
        <v>0</v>
      </c>
      <c r="N141" s="48">
        <f t="shared" si="51"/>
        <v>0</v>
      </c>
    </row>
    <row r="142" spans="1:15" ht="87" customHeight="1" outlineLevel="7" x14ac:dyDescent="0.2">
      <c r="A142" s="5" t="s">
        <v>290</v>
      </c>
      <c r="B142" s="5" t="s">
        <v>232</v>
      </c>
      <c r="C142" s="5" t="s">
        <v>248</v>
      </c>
      <c r="D142" s="5" t="s">
        <v>285</v>
      </c>
      <c r="E142" s="24" t="s">
        <v>387</v>
      </c>
      <c r="F142" s="24" t="s">
        <v>261</v>
      </c>
      <c r="G142" s="24" t="s">
        <v>243</v>
      </c>
      <c r="H142" s="24" t="s">
        <v>293</v>
      </c>
      <c r="I142" s="25"/>
      <c r="J142" s="80" t="s">
        <v>393</v>
      </c>
      <c r="K142" s="47"/>
      <c r="L142" s="27">
        <f>43700+100</f>
        <v>43800</v>
      </c>
      <c r="M142" s="27">
        <v>0</v>
      </c>
      <c r="N142" s="27">
        <v>0</v>
      </c>
    </row>
    <row r="143" spans="1:15" ht="87" customHeight="1" outlineLevel="7" x14ac:dyDescent="0.2">
      <c r="A143" s="4" t="s">
        <v>290</v>
      </c>
      <c r="B143" s="4" t="s">
        <v>232</v>
      </c>
      <c r="C143" s="4" t="s">
        <v>248</v>
      </c>
      <c r="D143" s="4" t="s">
        <v>285</v>
      </c>
      <c r="E143" s="31" t="s">
        <v>392</v>
      </c>
      <c r="F143" s="31" t="s">
        <v>242</v>
      </c>
      <c r="G143" s="31" t="s">
        <v>243</v>
      </c>
      <c r="H143" s="31" t="s">
        <v>293</v>
      </c>
      <c r="I143" s="42"/>
      <c r="J143" s="82" t="s">
        <v>390</v>
      </c>
      <c r="K143" s="47"/>
      <c r="L143" s="48">
        <f>L144</f>
        <v>8551000</v>
      </c>
      <c r="M143" s="48">
        <f t="shared" ref="M143:N143" si="52">M144</f>
        <v>0</v>
      </c>
      <c r="N143" s="48">
        <f t="shared" si="52"/>
        <v>0</v>
      </c>
    </row>
    <row r="144" spans="1:15" ht="87" customHeight="1" outlineLevel="7" x14ac:dyDescent="0.2">
      <c r="A144" s="5" t="s">
        <v>290</v>
      </c>
      <c r="B144" s="5" t="s">
        <v>232</v>
      </c>
      <c r="C144" s="5" t="s">
        <v>248</v>
      </c>
      <c r="D144" s="5" t="s">
        <v>285</v>
      </c>
      <c r="E144" s="24" t="s">
        <v>392</v>
      </c>
      <c r="F144" s="24" t="s">
        <v>261</v>
      </c>
      <c r="G144" s="24" t="s">
        <v>243</v>
      </c>
      <c r="H144" s="24" t="s">
        <v>293</v>
      </c>
      <c r="I144" s="25"/>
      <c r="J144" s="80" t="s">
        <v>391</v>
      </c>
      <c r="K144" s="47"/>
      <c r="L144" s="27">
        <v>8551000</v>
      </c>
      <c r="M144" s="27">
        <v>0</v>
      </c>
      <c r="N144" s="27">
        <v>0</v>
      </c>
    </row>
    <row r="145" spans="1:15" ht="37.5" outlineLevel="7" x14ac:dyDescent="0.2">
      <c r="A145" s="4" t="s">
        <v>290</v>
      </c>
      <c r="B145" s="4" t="s">
        <v>232</v>
      </c>
      <c r="C145" s="4" t="s">
        <v>248</v>
      </c>
      <c r="D145" s="4" t="s">
        <v>285</v>
      </c>
      <c r="E145" s="31" t="s">
        <v>456</v>
      </c>
      <c r="F145" s="31" t="s">
        <v>242</v>
      </c>
      <c r="G145" s="31" t="s">
        <v>243</v>
      </c>
      <c r="H145" s="31" t="s">
        <v>293</v>
      </c>
      <c r="I145" s="42"/>
      <c r="J145" s="79" t="s">
        <v>426</v>
      </c>
      <c r="K145" s="47"/>
      <c r="L145" s="48">
        <f>L146</f>
        <v>6557000</v>
      </c>
      <c r="M145" s="48">
        <f t="shared" ref="M145:N145" si="53">M146</f>
        <v>0</v>
      </c>
      <c r="N145" s="48">
        <f t="shared" si="53"/>
        <v>0</v>
      </c>
    </row>
    <row r="146" spans="1:15" ht="56.25" outlineLevel="7" x14ac:dyDescent="0.2">
      <c r="A146" s="5" t="s">
        <v>290</v>
      </c>
      <c r="B146" s="5" t="s">
        <v>232</v>
      </c>
      <c r="C146" s="5" t="s">
        <v>248</v>
      </c>
      <c r="D146" s="5" t="s">
        <v>285</v>
      </c>
      <c r="E146" s="24" t="s">
        <v>456</v>
      </c>
      <c r="F146" s="24" t="s">
        <v>261</v>
      </c>
      <c r="G146" s="24" t="s">
        <v>243</v>
      </c>
      <c r="H146" s="24" t="s">
        <v>293</v>
      </c>
      <c r="I146" s="25"/>
      <c r="J146" s="80" t="s">
        <v>427</v>
      </c>
      <c r="K146" s="26"/>
      <c r="L146" s="27">
        <v>6557000</v>
      </c>
      <c r="M146" s="27">
        <v>0</v>
      </c>
      <c r="N146" s="27">
        <v>0</v>
      </c>
    </row>
    <row r="147" spans="1:15" ht="56.1" customHeight="1" outlineLevel="2" x14ac:dyDescent="0.2">
      <c r="A147" s="4" t="s">
        <v>290</v>
      </c>
      <c r="B147" s="4" t="s">
        <v>232</v>
      </c>
      <c r="C147" s="4" t="s">
        <v>248</v>
      </c>
      <c r="D147" s="4" t="s">
        <v>371</v>
      </c>
      <c r="E147" s="31" t="s">
        <v>240</v>
      </c>
      <c r="F147" s="31" t="s">
        <v>242</v>
      </c>
      <c r="G147" s="31" t="s">
        <v>243</v>
      </c>
      <c r="H147" s="31" t="s">
        <v>240</v>
      </c>
      <c r="I147" s="42" t="s">
        <v>185</v>
      </c>
      <c r="J147" s="29" t="s">
        <v>190</v>
      </c>
      <c r="K147" s="47" t="s">
        <v>6</v>
      </c>
      <c r="L147" s="48">
        <f>L148</f>
        <v>111651890</v>
      </c>
      <c r="M147" s="48">
        <f t="shared" ref="M147:N148" si="54">M148</f>
        <v>56400300</v>
      </c>
      <c r="N147" s="48">
        <f t="shared" si="54"/>
        <v>56399300</v>
      </c>
    </row>
    <row r="148" spans="1:15" ht="31.9" customHeight="1" outlineLevel="3" x14ac:dyDescent="0.2">
      <c r="A148" s="6" t="s">
        <v>290</v>
      </c>
      <c r="B148" s="6" t="s">
        <v>232</v>
      </c>
      <c r="C148" s="6" t="s">
        <v>248</v>
      </c>
      <c r="D148" s="6" t="s">
        <v>371</v>
      </c>
      <c r="E148" s="41" t="s">
        <v>294</v>
      </c>
      <c r="F148" s="41" t="s">
        <v>242</v>
      </c>
      <c r="G148" s="41" t="s">
        <v>243</v>
      </c>
      <c r="H148" s="41" t="s">
        <v>240</v>
      </c>
      <c r="I148" s="50" t="s">
        <v>187</v>
      </c>
      <c r="J148" s="46" t="s">
        <v>188</v>
      </c>
      <c r="K148" s="44" t="s">
        <v>6</v>
      </c>
      <c r="L148" s="45">
        <f>L149</f>
        <v>111651890</v>
      </c>
      <c r="M148" s="45">
        <f t="shared" si="54"/>
        <v>56400300</v>
      </c>
      <c r="N148" s="45">
        <f t="shared" si="54"/>
        <v>56399300</v>
      </c>
    </row>
    <row r="149" spans="1:15" ht="31.9" customHeight="1" outlineLevel="4" x14ac:dyDescent="0.2">
      <c r="A149" s="6" t="s">
        <v>290</v>
      </c>
      <c r="B149" s="6" t="s">
        <v>232</v>
      </c>
      <c r="C149" s="6" t="s">
        <v>248</v>
      </c>
      <c r="D149" s="6" t="s">
        <v>371</v>
      </c>
      <c r="E149" s="41" t="s">
        <v>294</v>
      </c>
      <c r="F149" s="41" t="s">
        <v>261</v>
      </c>
      <c r="G149" s="41" t="s">
        <v>243</v>
      </c>
      <c r="H149" s="41" t="s">
        <v>240</v>
      </c>
      <c r="I149" s="49" t="s">
        <v>189</v>
      </c>
      <c r="J149" s="46" t="s">
        <v>190</v>
      </c>
      <c r="K149" s="44" t="s">
        <v>6</v>
      </c>
      <c r="L149" s="45">
        <f>L165+L170+L172+L158+L167+L153+L154+L155+L157+L160+L168+L169+L152+L166+L171+L173+L150+L151+L156+L159+L161+L162+L163+L164+L175+L174</f>
        <v>111651890</v>
      </c>
      <c r="M149" s="45">
        <f t="shared" ref="M149:N149" si="55">M165+M170+M172+M158+M167+M153+M154+M155+M157+M160+M168+M169+M152+M166+M171+M173+M150+M151+M156+M159+M161+M162+M163+M164+M175+M174</f>
        <v>56400300</v>
      </c>
      <c r="N149" s="45">
        <f t="shared" si="55"/>
        <v>56399300</v>
      </c>
      <c r="O149" s="78"/>
    </row>
    <row r="150" spans="1:15" ht="105" customHeight="1" outlineLevel="4" x14ac:dyDescent="0.2">
      <c r="A150" s="5" t="s">
        <v>290</v>
      </c>
      <c r="B150" s="5" t="s">
        <v>232</v>
      </c>
      <c r="C150" s="5" t="s">
        <v>248</v>
      </c>
      <c r="D150" s="5" t="s">
        <v>371</v>
      </c>
      <c r="E150" s="24" t="s">
        <v>294</v>
      </c>
      <c r="F150" s="24" t="s">
        <v>261</v>
      </c>
      <c r="G150" s="24" t="s">
        <v>467</v>
      </c>
      <c r="H150" s="24" t="s">
        <v>293</v>
      </c>
      <c r="I150" s="42"/>
      <c r="J150" s="28" t="s">
        <v>468</v>
      </c>
      <c r="K150" s="26"/>
      <c r="L150" s="27">
        <v>587000</v>
      </c>
      <c r="M150" s="27">
        <v>0</v>
      </c>
      <c r="N150" s="27">
        <v>0</v>
      </c>
      <c r="O150" s="78"/>
    </row>
    <row r="151" spans="1:15" ht="126.75" customHeight="1" outlineLevel="4" x14ac:dyDescent="0.2">
      <c r="A151" s="5" t="s">
        <v>290</v>
      </c>
      <c r="B151" s="5" t="s">
        <v>232</v>
      </c>
      <c r="C151" s="5" t="s">
        <v>248</v>
      </c>
      <c r="D151" s="5" t="s">
        <v>371</v>
      </c>
      <c r="E151" s="24" t="s">
        <v>294</v>
      </c>
      <c r="F151" s="24" t="s">
        <v>261</v>
      </c>
      <c r="G151" s="24" t="s">
        <v>469</v>
      </c>
      <c r="H151" s="24" t="s">
        <v>293</v>
      </c>
      <c r="I151" s="42"/>
      <c r="J151" s="28" t="s">
        <v>470</v>
      </c>
      <c r="K151" s="26"/>
      <c r="L151" s="27">
        <v>637500</v>
      </c>
      <c r="M151" s="27">
        <v>0</v>
      </c>
      <c r="N151" s="27">
        <v>0</v>
      </c>
      <c r="O151" s="78"/>
    </row>
    <row r="152" spans="1:15" ht="113.45" customHeight="1" outlineLevel="4" x14ac:dyDescent="0.2">
      <c r="A152" s="6" t="s">
        <v>290</v>
      </c>
      <c r="B152" s="6" t="s">
        <v>232</v>
      </c>
      <c r="C152" s="6" t="s">
        <v>248</v>
      </c>
      <c r="D152" s="6" t="s">
        <v>371</v>
      </c>
      <c r="E152" s="41" t="s">
        <v>294</v>
      </c>
      <c r="F152" s="41" t="s">
        <v>261</v>
      </c>
      <c r="G152" s="41" t="s">
        <v>450</v>
      </c>
      <c r="H152" s="41" t="s">
        <v>293</v>
      </c>
      <c r="I152" s="49"/>
      <c r="J152" s="28" t="s">
        <v>451</v>
      </c>
      <c r="K152" s="44"/>
      <c r="L152" s="45">
        <v>334700</v>
      </c>
      <c r="M152" s="45">
        <v>0</v>
      </c>
      <c r="N152" s="45">
        <v>0</v>
      </c>
      <c r="O152" s="78"/>
    </row>
    <row r="153" spans="1:15" ht="123" customHeight="1" outlineLevel="4" x14ac:dyDescent="0.2">
      <c r="A153" s="5" t="s">
        <v>290</v>
      </c>
      <c r="B153" s="5" t="s">
        <v>232</v>
      </c>
      <c r="C153" s="5" t="s">
        <v>248</v>
      </c>
      <c r="D153" s="5" t="s">
        <v>371</v>
      </c>
      <c r="E153" s="24" t="s">
        <v>294</v>
      </c>
      <c r="F153" s="24" t="s">
        <v>261</v>
      </c>
      <c r="G153" s="24" t="s">
        <v>428</v>
      </c>
      <c r="H153" s="24" t="s">
        <v>293</v>
      </c>
      <c r="I153" s="42"/>
      <c r="J153" s="28" t="s">
        <v>429</v>
      </c>
      <c r="K153" s="26"/>
      <c r="L153" s="27">
        <v>6111200</v>
      </c>
      <c r="M153" s="27">
        <v>0</v>
      </c>
      <c r="N153" s="27">
        <v>0</v>
      </c>
      <c r="O153" s="78"/>
    </row>
    <row r="154" spans="1:15" ht="201" customHeight="1" outlineLevel="4" x14ac:dyDescent="0.2">
      <c r="A154" s="5" t="s">
        <v>290</v>
      </c>
      <c r="B154" s="5" t="s">
        <v>232</v>
      </c>
      <c r="C154" s="5" t="s">
        <v>248</v>
      </c>
      <c r="D154" s="5" t="s">
        <v>371</v>
      </c>
      <c r="E154" s="24" t="s">
        <v>294</v>
      </c>
      <c r="F154" s="24" t="s">
        <v>261</v>
      </c>
      <c r="G154" s="24" t="s">
        <v>430</v>
      </c>
      <c r="H154" s="24" t="s">
        <v>293</v>
      </c>
      <c r="I154" s="42"/>
      <c r="J154" s="28" t="s">
        <v>431</v>
      </c>
      <c r="K154" s="26"/>
      <c r="L154" s="27">
        <f>1043200+463400</f>
        <v>1506600</v>
      </c>
      <c r="M154" s="27">
        <v>0</v>
      </c>
      <c r="N154" s="27">
        <v>0</v>
      </c>
      <c r="O154" s="78"/>
    </row>
    <row r="155" spans="1:15" ht="93.75" outlineLevel="4" x14ac:dyDescent="0.2">
      <c r="A155" s="5" t="s">
        <v>290</v>
      </c>
      <c r="B155" s="5" t="s">
        <v>232</v>
      </c>
      <c r="C155" s="5" t="s">
        <v>248</v>
      </c>
      <c r="D155" s="5" t="s">
        <v>371</v>
      </c>
      <c r="E155" s="24" t="s">
        <v>294</v>
      </c>
      <c r="F155" s="24" t="s">
        <v>261</v>
      </c>
      <c r="G155" s="24" t="s">
        <v>432</v>
      </c>
      <c r="H155" s="24" t="s">
        <v>293</v>
      </c>
      <c r="I155" s="42"/>
      <c r="J155" s="28" t="s">
        <v>433</v>
      </c>
      <c r="K155" s="26"/>
      <c r="L155" s="27">
        <f>3733700+1866900</f>
        <v>5600600</v>
      </c>
      <c r="M155" s="27">
        <v>0</v>
      </c>
      <c r="N155" s="27">
        <v>0</v>
      </c>
      <c r="O155" s="78"/>
    </row>
    <row r="156" spans="1:15" ht="168.75" outlineLevel="4" x14ac:dyDescent="0.2">
      <c r="A156" s="5" t="s">
        <v>290</v>
      </c>
      <c r="B156" s="5" t="s">
        <v>232</v>
      </c>
      <c r="C156" s="5" t="s">
        <v>248</v>
      </c>
      <c r="D156" s="5" t="s">
        <v>371</v>
      </c>
      <c r="E156" s="24" t="s">
        <v>294</v>
      </c>
      <c r="F156" s="24" t="s">
        <v>261</v>
      </c>
      <c r="G156" s="24" t="s">
        <v>471</v>
      </c>
      <c r="H156" s="24" t="s">
        <v>293</v>
      </c>
      <c r="I156" s="42"/>
      <c r="J156" s="28" t="s">
        <v>472</v>
      </c>
      <c r="K156" s="26"/>
      <c r="L156" s="27">
        <v>1115000</v>
      </c>
      <c r="M156" s="27">
        <v>0</v>
      </c>
      <c r="N156" s="27">
        <v>0</v>
      </c>
      <c r="O156" s="78"/>
    </row>
    <row r="157" spans="1:15" ht="150" outlineLevel="4" x14ac:dyDescent="0.2">
      <c r="A157" s="5" t="s">
        <v>290</v>
      </c>
      <c r="B157" s="5" t="s">
        <v>232</v>
      </c>
      <c r="C157" s="5" t="s">
        <v>248</v>
      </c>
      <c r="D157" s="5" t="s">
        <v>371</v>
      </c>
      <c r="E157" s="24" t="s">
        <v>294</v>
      </c>
      <c r="F157" s="24" t="s">
        <v>261</v>
      </c>
      <c r="G157" s="24" t="s">
        <v>434</v>
      </c>
      <c r="H157" s="24" t="s">
        <v>293</v>
      </c>
      <c r="I157" s="42"/>
      <c r="J157" s="28" t="s">
        <v>435</v>
      </c>
      <c r="K157" s="26"/>
      <c r="L157" s="27">
        <v>8000000</v>
      </c>
      <c r="M157" s="27">
        <v>0</v>
      </c>
      <c r="N157" s="27">
        <v>0</v>
      </c>
      <c r="O157" s="78"/>
    </row>
    <row r="158" spans="1:15" ht="276.75" customHeight="1" outlineLevel="4" x14ac:dyDescent="0.2">
      <c r="A158" s="5" t="s">
        <v>290</v>
      </c>
      <c r="B158" s="5" t="s">
        <v>232</v>
      </c>
      <c r="C158" s="5" t="s">
        <v>248</v>
      </c>
      <c r="D158" s="5" t="s">
        <v>371</v>
      </c>
      <c r="E158" s="24" t="s">
        <v>294</v>
      </c>
      <c r="F158" s="24" t="s">
        <v>261</v>
      </c>
      <c r="G158" s="24" t="s">
        <v>374</v>
      </c>
      <c r="H158" s="24" t="s">
        <v>293</v>
      </c>
      <c r="I158" s="42"/>
      <c r="J158" s="28" t="s">
        <v>402</v>
      </c>
      <c r="K158" s="26"/>
      <c r="L158" s="27">
        <v>477700</v>
      </c>
      <c r="M158" s="27">
        <f>L158</f>
        <v>477700</v>
      </c>
      <c r="N158" s="27">
        <f>M158</f>
        <v>477700</v>
      </c>
    </row>
    <row r="159" spans="1:15" ht="112.5" outlineLevel="4" x14ac:dyDescent="0.2">
      <c r="A159" s="5" t="s">
        <v>290</v>
      </c>
      <c r="B159" s="5" t="s">
        <v>232</v>
      </c>
      <c r="C159" s="5" t="s">
        <v>248</v>
      </c>
      <c r="D159" s="5" t="s">
        <v>371</v>
      </c>
      <c r="E159" s="24" t="s">
        <v>294</v>
      </c>
      <c r="F159" s="24" t="s">
        <v>261</v>
      </c>
      <c r="G159" s="24" t="s">
        <v>473</v>
      </c>
      <c r="H159" s="24" t="s">
        <v>293</v>
      </c>
      <c r="I159" s="42"/>
      <c r="J159" s="28" t="s">
        <v>474</v>
      </c>
      <c r="K159" s="26"/>
      <c r="L159" s="27">
        <v>74700</v>
      </c>
      <c r="M159" s="27">
        <v>0</v>
      </c>
      <c r="N159" s="27">
        <v>0</v>
      </c>
    </row>
    <row r="160" spans="1:15" ht="168.75" outlineLevel="4" x14ac:dyDescent="0.2">
      <c r="A160" s="5" t="s">
        <v>290</v>
      </c>
      <c r="B160" s="5" t="s">
        <v>232</v>
      </c>
      <c r="C160" s="5" t="s">
        <v>248</v>
      </c>
      <c r="D160" s="5" t="s">
        <v>371</v>
      </c>
      <c r="E160" s="24" t="s">
        <v>294</v>
      </c>
      <c r="F160" s="24" t="s">
        <v>261</v>
      </c>
      <c r="G160" s="24" t="s">
        <v>436</v>
      </c>
      <c r="H160" s="24" t="s">
        <v>293</v>
      </c>
      <c r="I160" s="42"/>
      <c r="J160" s="28" t="s">
        <v>437</v>
      </c>
      <c r="K160" s="26"/>
      <c r="L160" s="27">
        <v>374000</v>
      </c>
      <c r="M160" s="27">
        <v>10000</v>
      </c>
      <c r="N160" s="27">
        <v>9000</v>
      </c>
    </row>
    <row r="161" spans="1:14" ht="131.25" outlineLevel="4" x14ac:dyDescent="0.2">
      <c r="A161" s="5" t="s">
        <v>290</v>
      </c>
      <c r="B161" s="5" t="s">
        <v>232</v>
      </c>
      <c r="C161" s="5" t="s">
        <v>248</v>
      </c>
      <c r="D161" s="5" t="s">
        <v>371</v>
      </c>
      <c r="E161" s="24" t="s">
        <v>294</v>
      </c>
      <c r="F161" s="24" t="s">
        <v>261</v>
      </c>
      <c r="G161" s="24" t="s">
        <v>475</v>
      </c>
      <c r="H161" s="24" t="s">
        <v>293</v>
      </c>
      <c r="I161" s="42"/>
      <c r="J161" s="28" t="s">
        <v>476</v>
      </c>
      <c r="K161" s="26"/>
      <c r="L161" s="27">
        <v>500000</v>
      </c>
      <c r="M161" s="27">
        <v>0</v>
      </c>
      <c r="N161" s="27">
        <v>0</v>
      </c>
    </row>
    <row r="162" spans="1:14" ht="187.5" outlineLevel="4" x14ac:dyDescent="0.2">
      <c r="A162" s="5" t="s">
        <v>290</v>
      </c>
      <c r="B162" s="5" t="s">
        <v>232</v>
      </c>
      <c r="C162" s="5" t="s">
        <v>248</v>
      </c>
      <c r="D162" s="5" t="s">
        <v>371</v>
      </c>
      <c r="E162" s="24" t="s">
        <v>294</v>
      </c>
      <c r="F162" s="24" t="s">
        <v>261</v>
      </c>
      <c r="G162" s="24" t="s">
        <v>477</v>
      </c>
      <c r="H162" s="24" t="s">
        <v>293</v>
      </c>
      <c r="I162" s="42"/>
      <c r="J162" s="28" t="s">
        <v>478</v>
      </c>
      <c r="K162" s="26"/>
      <c r="L162" s="27">
        <v>182600</v>
      </c>
      <c r="M162" s="27">
        <v>0</v>
      </c>
      <c r="N162" s="27">
        <v>0</v>
      </c>
    </row>
    <row r="163" spans="1:14" ht="168.75" outlineLevel="4" x14ac:dyDescent="0.2">
      <c r="A163" s="5" t="s">
        <v>290</v>
      </c>
      <c r="B163" s="5" t="s">
        <v>232</v>
      </c>
      <c r="C163" s="5" t="s">
        <v>248</v>
      </c>
      <c r="D163" s="5" t="s">
        <v>371</v>
      </c>
      <c r="E163" s="24" t="s">
        <v>294</v>
      </c>
      <c r="F163" s="24" t="s">
        <v>261</v>
      </c>
      <c r="G163" s="24" t="s">
        <v>479</v>
      </c>
      <c r="H163" s="24" t="s">
        <v>293</v>
      </c>
      <c r="I163" s="42"/>
      <c r="J163" s="28" t="s">
        <v>480</v>
      </c>
      <c r="K163" s="26"/>
      <c r="L163" s="27">
        <v>991200</v>
      </c>
      <c r="M163" s="27">
        <v>0</v>
      </c>
      <c r="N163" s="27">
        <v>0</v>
      </c>
    </row>
    <row r="164" spans="1:14" ht="131.25" outlineLevel="4" x14ac:dyDescent="0.2">
      <c r="A164" s="5" t="s">
        <v>290</v>
      </c>
      <c r="B164" s="5" t="s">
        <v>232</v>
      </c>
      <c r="C164" s="5" t="s">
        <v>248</v>
      </c>
      <c r="D164" s="5" t="s">
        <v>371</v>
      </c>
      <c r="E164" s="24" t="s">
        <v>294</v>
      </c>
      <c r="F164" s="24" t="s">
        <v>261</v>
      </c>
      <c r="G164" s="24" t="s">
        <v>481</v>
      </c>
      <c r="H164" s="24" t="s">
        <v>293</v>
      </c>
      <c r="I164" s="42"/>
      <c r="J164" s="28" t="s">
        <v>482</v>
      </c>
      <c r="K164" s="26"/>
      <c r="L164" s="27">
        <v>9900000</v>
      </c>
      <c r="M164" s="27">
        <v>0</v>
      </c>
      <c r="N164" s="27">
        <v>0</v>
      </c>
    </row>
    <row r="165" spans="1:14" ht="103.5" customHeight="1" outlineLevel="7" x14ac:dyDescent="0.2">
      <c r="A165" s="5" t="s">
        <v>290</v>
      </c>
      <c r="B165" s="5" t="s">
        <v>232</v>
      </c>
      <c r="C165" s="5" t="s">
        <v>248</v>
      </c>
      <c r="D165" s="5" t="s">
        <v>371</v>
      </c>
      <c r="E165" s="24" t="s">
        <v>294</v>
      </c>
      <c r="F165" s="24" t="s">
        <v>261</v>
      </c>
      <c r="G165" s="24" t="s">
        <v>295</v>
      </c>
      <c r="H165" s="24" t="s">
        <v>293</v>
      </c>
      <c r="I165" s="25" t="s">
        <v>191</v>
      </c>
      <c r="J165" s="65" t="s">
        <v>372</v>
      </c>
      <c r="K165" s="26" t="s">
        <v>181</v>
      </c>
      <c r="L165" s="27">
        <v>243100</v>
      </c>
      <c r="M165" s="27">
        <v>243100</v>
      </c>
      <c r="N165" s="27">
        <v>243100</v>
      </c>
    </row>
    <row r="166" spans="1:14" ht="123.6" customHeight="1" outlineLevel="7" x14ac:dyDescent="0.2">
      <c r="A166" s="5" t="s">
        <v>290</v>
      </c>
      <c r="B166" s="5" t="s">
        <v>232</v>
      </c>
      <c r="C166" s="5" t="s">
        <v>248</v>
      </c>
      <c r="D166" s="5" t="s">
        <v>371</v>
      </c>
      <c r="E166" s="24" t="s">
        <v>294</v>
      </c>
      <c r="F166" s="24" t="s">
        <v>261</v>
      </c>
      <c r="G166" s="24" t="s">
        <v>457</v>
      </c>
      <c r="H166" s="24" t="s">
        <v>293</v>
      </c>
      <c r="I166" s="25"/>
      <c r="J166" s="65" t="s">
        <v>458</v>
      </c>
      <c r="K166" s="26"/>
      <c r="L166" s="27">
        <v>527430</v>
      </c>
      <c r="M166" s="27">
        <v>0</v>
      </c>
      <c r="N166" s="27">
        <v>0</v>
      </c>
    </row>
    <row r="167" spans="1:14" ht="126" customHeight="1" outlineLevel="7" x14ac:dyDescent="0.2">
      <c r="A167" s="5" t="s">
        <v>290</v>
      </c>
      <c r="B167" s="5" t="s">
        <v>232</v>
      </c>
      <c r="C167" s="5" t="s">
        <v>248</v>
      </c>
      <c r="D167" s="5" t="s">
        <v>371</v>
      </c>
      <c r="E167" s="24" t="s">
        <v>294</v>
      </c>
      <c r="F167" s="24" t="s">
        <v>261</v>
      </c>
      <c r="G167" s="24" t="s">
        <v>438</v>
      </c>
      <c r="H167" s="24" t="s">
        <v>293</v>
      </c>
      <c r="I167" s="25"/>
      <c r="J167" s="65" t="s">
        <v>439</v>
      </c>
      <c r="K167" s="26"/>
      <c r="L167" s="27">
        <v>247400</v>
      </c>
      <c r="M167" s="27">
        <v>0</v>
      </c>
      <c r="N167" s="27">
        <v>0</v>
      </c>
    </row>
    <row r="168" spans="1:14" ht="126" customHeight="1" outlineLevel="7" x14ac:dyDescent="0.2">
      <c r="A168" s="5" t="s">
        <v>290</v>
      </c>
      <c r="B168" s="5" t="s">
        <v>232</v>
      </c>
      <c r="C168" s="5" t="s">
        <v>248</v>
      </c>
      <c r="D168" s="5" t="s">
        <v>371</v>
      </c>
      <c r="E168" s="24" t="s">
        <v>294</v>
      </c>
      <c r="F168" s="24" t="s">
        <v>261</v>
      </c>
      <c r="G168" s="24" t="s">
        <v>440</v>
      </c>
      <c r="H168" s="24" t="s">
        <v>293</v>
      </c>
      <c r="I168" s="25"/>
      <c r="J168" s="65" t="s">
        <v>441</v>
      </c>
      <c r="K168" s="26"/>
      <c r="L168" s="27">
        <v>5389700</v>
      </c>
      <c r="M168" s="27">
        <v>0</v>
      </c>
      <c r="N168" s="27">
        <v>0</v>
      </c>
    </row>
    <row r="169" spans="1:14" ht="126" customHeight="1" outlineLevel="7" x14ac:dyDescent="0.2">
      <c r="A169" s="5" t="s">
        <v>290</v>
      </c>
      <c r="B169" s="5" t="s">
        <v>232</v>
      </c>
      <c r="C169" s="5" t="s">
        <v>248</v>
      </c>
      <c r="D169" s="5" t="s">
        <v>371</v>
      </c>
      <c r="E169" s="24" t="s">
        <v>294</v>
      </c>
      <c r="F169" s="24" t="s">
        <v>261</v>
      </c>
      <c r="G169" s="24" t="s">
        <v>442</v>
      </c>
      <c r="H169" s="24" t="s">
        <v>293</v>
      </c>
      <c r="I169" s="25"/>
      <c r="J169" s="65" t="s">
        <v>443</v>
      </c>
      <c r="K169" s="26"/>
      <c r="L169" s="27">
        <v>4246000</v>
      </c>
      <c r="M169" s="27">
        <v>0</v>
      </c>
      <c r="N169" s="27">
        <v>0</v>
      </c>
    </row>
    <row r="170" spans="1:14" ht="160.5" customHeight="1" outlineLevel="7" x14ac:dyDescent="0.2">
      <c r="A170" s="5" t="s">
        <v>290</v>
      </c>
      <c r="B170" s="5" t="s">
        <v>232</v>
      </c>
      <c r="C170" s="5" t="s">
        <v>248</v>
      </c>
      <c r="D170" s="5" t="s">
        <v>371</v>
      </c>
      <c r="E170" s="24" t="s">
        <v>294</v>
      </c>
      <c r="F170" s="24" t="s">
        <v>261</v>
      </c>
      <c r="G170" s="24" t="s">
        <v>296</v>
      </c>
      <c r="H170" s="24" t="s">
        <v>293</v>
      </c>
      <c r="I170" s="25" t="s">
        <v>192</v>
      </c>
      <c r="J170" s="66" t="s">
        <v>345</v>
      </c>
      <c r="K170" s="26" t="s">
        <v>181</v>
      </c>
      <c r="L170" s="27">
        <v>55611500</v>
      </c>
      <c r="M170" s="27">
        <v>55611500</v>
      </c>
      <c r="N170" s="27">
        <v>55611500</v>
      </c>
    </row>
    <row r="171" spans="1:14" ht="132.6" customHeight="1" outlineLevel="7" x14ac:dyDescent="0.2">
      <c r="A171" s="5" t="s">
        <v>290</v>
      </c>
      <c r="B171" s="5" t="s">
        <v>232</v>
      </c>
      <c r="C171" s="5" t="s">
        <v>248</v>
      </c>
      <c r="D171" s="5" t="s">
        <v>371</v>
      </c>
      <c r="E171" s="24" t="s">
        <v>294</v>
      </c>
      <c r="F171" s="24" t="s">
        <v>261</v>
      </c>
      <c r="G171" s="24" t="s">
        <v>461</v>
      </c>
      <c r="H171" s="24" t="s">
        <v>293</v>
      </c>
      <c r="I171" s="25"/>
      <c r="J171" s="66" t="s">
        <v>462</v>
      </c>
      <c r="K171" s="26"/>
      <c r="L171" s="27">
        <v>1287660</v>
      </c>
      <c r="M171" s="27">
        <v>0</v>
      </c>
      <c r="N171" s="27">
        <v>0</v>
      </c>
    </row>
    <row r="172" spans="1:14" ht="179.45" customHeight="1" outlineLevel="7" x14ac:dyDescent="0.2">
      <c r="A172" s="5" t="s">
        <v>290</v>
      </c>
      <c r="B172" s="5" t="s">
        <v>232</v>
      </c>
      <c r="C172" s="5" t="s">
        <v>248</v>
      </c>
      <c r="D172" s="5" t="s">
        <v>371</v>
      </c>
      <c r="E172" s="24" t="s">
        <v>294</v>
      </c>
      <c r="F172" s="24" t="s">
        <v>261</v>
      </c>
      <c r="G172" s="24" t="s">
        <v>297</v>
      </c>
      <c r="H172" s="24" t="s">
        <v>293</v>
      </c>
      <c r="I172" s="25" t="s">
        <v>193</v>
      </c>
      <c r="J172" s="65" t="s">
        <v>373</v>
      </c>
      <c r="K172" s="26" t="s">
        <v>181</v>
      </c>
      <c r="L172" s="27">
        <v>58000</v>
      </c>
      <c r="M172" s="27">
        <v>58000</v>
      </c>
      <c r="N172" s="27">
        <v>58000</v>
      </c>
    </row>
    <row r="173" spans="1:14" ht="90" customHeight="1" outlineLevel="7" x14ac:dyDescent="0.2">
      <c r="A173" s="5" t="s">
        <v>290</v>
      </c>
      <c r="B173" s="5" t="s">
        <v>232</v>
      </c>
      <c r="C173" s="5" t="s">
        <v>248</v>
      </c>
      <c r="D173" s="5" t="s">
        <v>371</v>
      </c>
      <c r="E173" s="24" t="s">
        <v>294</v>
      </c>
      <c r="F173" s="24" t="s">
        <v>261</v>
      </c>
      <c r="G173" s="24" t="s">
        <v>463</v>
      </c>
      <c r="H173" s="24" t="s">
        <v>293</v>
      </c>
      <c r="I173" s="25"/>
      <c r="J173" s="65" t="s">
        <v>464</v>
      </c>
      <c r="K173" s="26"/>
      <c r="L173" s="27">
        <v>686100</v>
      </c>
      <c r="M173" s="27">
        <v>0</v>
      </c>
      <c r="N173" s="27">
        <v>0</v>
      </c>
    </row>
    <row r="174" spans="1:14" ht="264" customHeight="1" outlineLevel="7" x14ac:dyDescent="0.2">
      <c r="A174" s="5" t="s">
        <v>290</v>
      </c>
      <c r="B174" s="5" t="s">
        <v>232</v>
      </c>
      <c r="C174" s="5" t="s">
        <v>248</v>
      </c>
      <c r="D174" s="5" t="s">
        <v>371</v>
      </c>
      <c r="E174" s="24" t="s">
        <v>294</v>
      </c>
      <c r="F174" s="24" t="s">
        <v>261</v>
      </c>
      <c r="G174" s="24" t="s">
        <v>485</v>
      </c>
      <c r="H174" s="24" t="s">
        <v>293</v>
      </c>
      <c r="I174" s="25"/>
      <c r="J174" s="65" t="s">
        <v>486</v>
      </c>
      <c r="K174" s="26"/>
      <c r="L174" s="27">
        <v>4310000</v>
      </c>
      <c r="M174" s="27">
        <v>0</v>
      </c>
      <c r="N174" s="27">
        <v>0</v>
      </c>
    </row>
    <row r="175" spans="1:14" ht="90" customHeight="1" outlineLevel="7" x14ac:dyDescent="0.2">
      <c r="A175" s="5" t="s">
        <v>290</v>
      </c>
      <c r="B175" s="5" t="s">
        <v>232</v>
      </c>
      <c r="C175" s="5" t="s">
        <v>248</v>
      </c>
      <c r="D175" s="5" t="s">
        <v>371</v>
      </c>
      <c r="E175" s="24" t="s">
        <v>294</v>
      </c>
      <c r="F175" s="24" t="s">
        <v>261</v>
      </c>
      <c r="G175" s="24" t="s">
        <v>483</v>
      </c>
      <c r="H175" s="24" t="s">
        <v>293</v>
      </c>
      <c r="I175" s="25"/>
      <c r="J175" s="65" t="s">
        <v>484</v>
      </c>
      <c r="K175" s="26"/>
      <c r="L175" s="27">
        <v>2652200</v>
      </c>
      <c r="M175" s="27">
        <v>0</v>
      </c>
      <c r="N175" s="27">
        <v>0</v>
      </c>
    </row>
    <row r="176" spans="1:14" ht="69" customHeight="1" outlineLevel="7" x14ac:dyDescent="0.2">
      <c r="A176" s="4" t="s">
        <v>290</v>
      </c>
      <c r="B176" s="4" t="s">
        <v>232</v>
      </c>
      <c r="C176" s="4" t="s">
        <v>248</v>
      </c>
      <c r="D176" s="4" t="s">
        <v>359</v>
      </c>
      <c r="E176" s="31" t="s">
        <v>240</v>
      </c>
      <c r="F176" s="31" t="s">
        <v>242</v>
      </c>
      <c r="G176" s="31" t="s">
        <v>243</v>
      </c>
      <c r="H176" s="31" t="s">
        <v>240</v>
      </c>
      <c r="I176" s="42"/>
      <c r="J176" s="63" t="s">
        <v>194</v>
      </c>
      <c r="K176" s="47"/>
      <c r="L176" s="48">
        <f>L179+L198+L200+L204+L206</f>
        <v>257925697.90000001</v>
      </c>
      <c r="M176" s="48">
        <f t="shared" ref="M176:N176" si="56">M179+M198+M200+M204+M206</f>
        <v>242785300</v>
      </c>
      <c r="N176" s="48">
        <f t="shared" si="56"/>
        <v>242835500</v>
      </c>
    </row>
    <row r="177" spans="1:15" ht="56.25" hidden="1" outlineLevel="3" x14ac:dyDescent="0.2">
      <c r="A177" s="6" t="s">
        <v>290</v>
      </c>
      <c r="B177" s="6" t="s">
        <v>232</v>
      </c>
      <c r="C177" s="6" t="s">
        <v>248</v>
      </c>
      <c r="D177" s="6" t="s">
        <v>254</v>
      </c>
      <c r="E177" s="41" t="s">
        <v>302</v>
      </c>
      <c r="F177" s="41" t="s">
        <v>242</v>
      </c>
      <c r="G177" s="41" t="s">
        <v>243</v>
      </c>
      <c r="H177" s="41" t="s">
        <v>240</v>
      </c>
      <c r="I177" s="49" t="s">
        <v>195</v>
      </c>
      <c r="J177" s="46" t="s">
        <v>196</v>
      </c>
      <c r="K177" s="44" t="s">
        <v>6</v>
      </c>
      <c r="L177" s="45">
        <f>L178</f>
        <v>0</v>
      </c>
      <c r="M177" s="45">
        <f t="shared" ref="M177:N177" si="57">M178</f>
        <v>0</v>
      </c>
      <c r="N177" s="45">
        <f t="shared" si="57"/>
        <v>0</v>
      </c>
    </row>
    <row r="178" spans="1:15" ht="102.75" hidden="1" customHeight="1" outlineLevel="7" x14ac:dyDescent="0.2">
      <c r="A178" s="5" t="s">
        <v>290</v>
      </c>
      <c r="B178" s="5" t="s">
        <v>232</v>
      </c>
      <c r="C178" s="5" t="s">
        <v>248</v>
      </c>
      <c r="D178" s="5" t="s">
        <v>254</v>
      </c>
      <c r="E178" s="24" t="s">
        <v>302</v>
      </c>
      <c r="F178" s="24" t="s">
        <v>261</v>
      </c>
      <c r="G178" s="24" t="s">
        <v>243</v>
      </c>
      <c r="H178" s="24" t="s">
        <v>293</v>
      </c>
      <c r="I178" s="25" t="s">
        <v>197</v>
      </c>
      <c r="J178" s="66" t="s">
        <v>346</v>
      </c>
      <c r="K178" s="26" t="s">
        <v>181</v>
      </c>
      <c r="L178" s="27">
        <v>0</v>
      </c>
      <c r="M178" s="27">
        <v>0</v>
      </c>
      <c r="N178" s="27">
        <v>0</v>
      </c>
    </row>
    <row r="179" spans="1:15" ht="45.2" customHeight="1" outlineLevel="3" x14ac:dyDescent="0.2">
      <c r="A179" s="6" t="s">
        <v>290</v>
      </c>
      <c r="B179" s="6" t="s">
        <v>232</v>
      </c>
      <c r="C179" s="6" t="s">
        <v>248</v>
      </c>
      <c r="D179" s="6" t="s">
        <v>359</v>
      </c>
      <c r="E179" s="41" t="s">
        <v>303</v>
      </c>
      <c r="F179" s="41" t="s">
        <v>242</v>
      </c>
      <c r="G179" s="41" t="s">
        <v>243</v>
      </c>
      <c r="H179" s="41" t="s">
        <v>240</v>
      </c>
      <c r="I179" s="50" t="s">
        <v>198</v>
      </c>
      <c r="J179" s="46" t="s">
        <v>199</v>
      </c>
      <c r="K179" s="44" t="s">
        <v>6</v>
      </c>
      <c r="L179" s="45">
        <f>L180</f>
        <v>248965584.5</v>
      </c>
      <c r="M179" s="45">
        <f t="shared" ref="M179:N179" si="58">M180</f>
        <v>235264300</v>
      </c>
      <c r="N179" s="45">
        <f t="shared" si="58"/>
        <v>235264300</v>
      </c>
    </row>
    <row r="180" spans="1:15" ht="52.15" customHeight="1" outlineLevel="4" x14ac:dyDescent="0.2">
      <c r="A180" s="6" t="s">
        <v>290</v>
      </c>
      <c r="B180" s="6" t="s">
        <v>232</v>
      </c>
      <c r="C180" s="6" t="s">
        <v>248</v>
      </c>
      <c r="D180" s="6" t="s">
        <v>359</v>
      </c>
      <c r="E180" s="41" t="s">
        <v>303</v>
      </c>
      <c r="F180" s="41" t="s">
        <v>261</v>
      </c>
      <c r="G180" s="41" t="s">
        <v>243</v>
      </c>
      <c r="H180" s="41" t="s">
        <v>240</v>
      </c>
      <c r="I180" s="50" t="s">
        <v>200</v>
      </c>
      <c r="J180" s="46" t="s">
        <v>201</v>
      </c>
      <c r="K180" s="44" t="s">
        <v>6</v>
      </c>
      <c r="L180" s="45">
        <f>L181+L182+L183+L184++L185+L186+L187+L188+L189+L190+L191+L192+L193+L194+L195+L196+L197</f>
        <v>248965584.5</v>
      </c>
      <c r="M180" s="45">
        <f t="shared" ref="M180:N180" si="59">M181+M182+M183+M184++M185+M186+M187+M188+M189+M190+M191+M192+M193+M194+M195+M196+M197</f>
        <v>235264300</v>
      </c>
      <c r="N180" s="45">
        <f t="shared" si="59"/>
        <v>235264300</v>
      </c>
      <c r="O180" s="78"/>
    </row>
    <row r="181" spans="1:15" ht="200.25" customHeight="1" outlineLevel="4" x14ac:dyDescent="0.2">
      <c r="A181" s="6" t="s">
        <v>290</v>
      </c>
      <c r="B181" s="6" t="s">
        <v>232</v>
      </c>
      <c r="C181" s="6" t="s">
        <v>248</v>
      </c>
      <c r="D181" s="6" t="s">
        <v>359</v>
      </c>
      <c r="E181" s="41" t="s">
        <v>303</v>
      </c>
      <c r="F181" s="41" t="s">
        <v>261</v>
      </c>
      <c r="G181" s="41" t="s">
        <v>304</v>
      </c>
      <c r="H181" s="41" t="s">
        <v>293</v>
      </c>
      <c r="I181" s="50"/>
      <c r="J181" s="46" t="s">
        <v>406</v>
      </c>
      <c r="K181" s="44"/>
      <c r="L181" s="45">
        <f>34585400+8213690</f>
        <v>42799090</v>
      </c>
      <c r="M181" s="45">
        <v>34585400</v>
      </c>
      <c r="N181" s="45">
        <v>34585400</v>
      </c>
      <c r="O181" s="78"/>
    </row>
    <row r="182" spans="1:15" ht="168.75" outlineLevel="4" x14ac:dyDescent="0.2">
      <c r="A182" s="6" t="s">
        <v>290</v>
      </c>
      <c r="B182" s="6" t="s">
        <v>232</v>
      </c>
      <c r="C182" s="6" t="s">
        <v>248</v>
      </c>
      <c r="D182" s="6" t="s">
        <v>359</v>
      </c>
      <c r="E182" s="41" t="s">
        <v>303</v>
      </c>
      <c r="F182" s="41" t="s">
        <v>261</v>
      </c>
      <c r="G182" s="41" t="s">
        <v>375</v>
      </c>
      <c r="H182" s="41" t="s">
        <v>293</v>
      </c>
      <c r="I182" s="50"/>
      <c r="J182" s="46" t="s">
        <v>412</v>
      </c>
      <c r="K182" s="44"/>
      <c r="L182" s="45">
        <f>18400+4.5</f>
        <v>18404.5</v>
      </c>
      <c r="M182" s="45">
        <v>18400</v>
      </c>
      <c r="N182" s="45">
        <v>18400</v>
      </c>
      <c r="O182" s="78"/>
    </row>
    <row r="183" spans="1:15" ht="303" customHeight="1" outlineLevel="7" x14ac:dyDescent="0.2">
      <c r="A183" s="24" t="s">
        <v>290</v>
      </c>
      <c r="B183" s="24" t="s">
        <v>232</v>
      </c>
      <c r="C183" s="24" t="s">
        <v>248</v>
      </c>
      <c r="D183" s="24" t="s">
        <v>359</v>
      </c>
      <c r="E183" s="24" t="s">
        <v>303</v>
      </c>
      <c r="F183" s="24" t="s">
        <v>261</v>
      </c>
      <c r="G183" s="24" t="s">
        <v>352</v>
      </c>
      <c r="H183" s="24" t="s">
        <v>293</v>
      </c>
      <c r="I183" s="25"/>
      <c r="J183" s="67" t="s">
        <v>381</v>
      </c>
      <c r="K183" s="26"/>
      <c r="L183" s="27">
        <f>28839500+804300</f>
        <v>29643800</v>
      </c>
      <c r="M183" s="27">
        <v>28839500</v>
      </c>
      <c r="N183" s="27">
        <v>28839500</v>
      </c>
    </row>
    <row r="184" spans="1:15" ht="310.5" customHeight="1" outlineLevel="7" x14ac:dyDescent="0.2">
      <c r="A184" s="24" t="s">
        <v>290</v>
      </c>
      <c r="B184" s="24" t="s">
        <v>232</v>
      </c>
      <c r="C184" s="24" t="s">
        <v>248</v>
      </c>
      <c r="D184" s="24" t="s">
        <v>359</v>
      </c>
      <c r="E184" s="24" t="s">
        <v>303</v>
      </c>
      <c r="F184" s="24" t="s">
        <v>261</v>
      </c>
      <c r="G184" s="24" t="s">
        <v>351</v>
      </c>
      <c r="H184" s="24" t="s">
        <v>293</v>
      </c>
      <c r="I184" s="25"/>
      <c r="J184" s="67" t="s">
        <v>382</v>
      </c>
      <c r="K184" s="26"/>
      <c r="L184" s="27">
        <f>11730800+420600</f>
        <v>12151400</v>
      </c>
      <c r="M184" s="27">
        <v>11730800</v>
      </c>
      <c r="N184" s="27">
        <v>11730800</v>
      </c>
    </row>
    <row r="185" spans="1:15" ht="162" customHeight="1" outlineLevel="7" x14ac:dyDescent="0.2">
      <c r="A185" s="5" t="s">
        <v>290</v>
      </c>
      <c r="B185" s="5" t="s">
        <v>232</v>
      </c>
      <c r="C185" s="5" t="s">
        <v>248</v>
      </c>
      <c r="D185" s="5" t="s">
        <v>359</v>
      </c>
      <c r="E185" s="24" t="s">
        <v>303</v>
      </c>
      <c r="F185" s="24" t="s">
        <v>261</v>
      </c>
      <c r="G185" s="24" t="s">
        <v>305</v>
      </c>
      <c r="H185" s="24" t="s">
        <v>293</v>
      </c>
      <c r="I185" s="25" t="s">
        <v>202</v>
      </c>
      <c r="J185" s="66" t="s">
        <v>409</v>
      </c>
      <c r="K185" s="26" t="s">
        <v>181</v>
      </c>
      <c r="L185" s="27">
        <f>48900+1800</f>
        <v>50700</v>
      </c>
      <c r="M185" s="27">
        <v>48900</v>
      </c>
      <c r="N185" s="27">
        <v>48900</v>
      </c>
    </row>
    <row r="186" spans="1:15" ht="267.95" customHeight="1" outlineLevel="7" x14ac:dyDescent="0.2">
      <c r="A186" s="5" t="s">
        <v>290</v>
      </c>
      <c r="B186" s="5" t="s">
        <v>232</v>
      </c>
      <c r="C186" s="5" t="s">
        <v>248</v>
      </c>
      <c r="D186" s="5" t="s">
        <v>359</v>
      </c>
      <c r="E186" s="24" t="s">
        <v>303</v>
      </c>
      <c r="F186" s="24" t="s">
        <v>261</v>
      </c>
      <c r="G186" s="24" t="s">
        <v>306</v>
      </c>
      <c r="H186" s="24" t="s">
        <v>293</v>
      </c>
      <c r="I186" s="25" t="s">
        <v>203</v>
      </c>
      <c r="J186" s="66" t="s">
        <v>347</v>
      </c>
      <c r="K186" s="26" t="s">
        <v>181</v>
      </c>
      <c r="L186" s="27">
        <f>5944500+194090+765000</f>
        <v>6903590</v>
      </c>
      <c r="M186" s="27">
        <v>5944500</v>
      </c>
      <c r="N186" s="27">
        <v>5944500</v>
      </c>
    </row>
    <row r="187" spans="1:15" ht="111.75" customHeight="1" outlineLevel="7" x14ac:dyDescent="0.2">
      <c r="A187" s="5" t="s">
        <v>290</v>
      </c>
      <c r="B187" s="5" t="s">
        <v>232</v>
      </c>
      <c r="C187" s="5" t="s">
        <v>248</v>
      </c>
      <c r="D187" s="5" t="s">
        <v>359</v>
      </c>
      <c r="E187" s="24" t="s">
        <v>303</v>
      </c>
      <c r="F187" s="24" t="s">
        <v>261</v>
      </c>
      <c r="G187" s="24" t="s">
        <v>307</v>
      </c>
      <c r="H187" s="24" t="s">
        <v>293</v>
      </c>
      <c r="I187" s="25" t="s">
        <v>204</v>
      </c>
      <c r="J187" s="66" t="s">
        <v>411</v>
      </c>
      <c r="K187" s="26" t="s">
        <v>181</v>
      </c>
      <c r="L187" s="27">
        <f>81300+2900</f>
        <v>84200</v>
      </c>
      <c r="M187" s="27">
        <v>81300</v>
      </c>
      <c r="N187" s="27">
        <v>81300</v>
      </c>
    </row>
    <row r="188" spans="1:15" ht="210" customHeight="1" outlineLevel="7" x14ac:dyDescent="0.2">
      <c r="A188" s="5" t="s">
        <v>290</v>
      </c>
      <c r="B188" s="5" t="s">
        <v>232</v>
      </c>
      <c r="C188" s="5" t="s">
        <v>248</v>
      </c>
      <c r="D188" s="5" t="s">
        <v>359</v>
      </c>
      <c r="E188" s="24" t="s">
        <v>303</v>
      </c>
      <c r="F188" s="24" t="s">
        <v>261</v>
      </c>
      <c r="G188" s="24" t="s">
        <v>308</v>
      </c>
      <c r="H188" s="24" t="s">
        <v>293</v>
      </c>
      <c r="I188" s="25" t="s">
        <v>205</v>
      </c>
      <c r="J188" s="66" t="s">
        <v>418</v>
      </c>
      <c r="K188" s="26" t="s">
        <v>181</v>
      </c>
      <c r="L188" s="27">
        <v>499900</v>
      </c>
      <c r="M188" s="27">
        <v>499900</v>
      </c>
      <c r="N188" s="27">
        <v>499900</v>
      </c>
    </row>
    <row r="189" spans="1:15" ht="143.44999999999999" customHeight="1" outlineLevel="7" x14ac:dyDescent="0.2">
      <c r="A189" s="5" t="s">
        <v>290</v>
      </c>
      <c r="B189" s="5" t="s">
        <v>232</v>
      </c>
      <c r="C189" s="5" t="s">
        <v>248</v>
      </c>
      <c r="D189" s="5" t="s">
        <v>359</v>
      </c>
      <c r="E189" s="24" t="s">
        <v>303</v>
      </c>
      <c r="F189" s="24" t="s">
        <v>261</v>
      </c>
      <c r="G189" s="24" t="s">
        <v>309</v>
      </c>
      <c r="H189" s="24" t="s">
        <v>293</v>
      </c>
      <c r="I189" s="25" t="s">
        <v>206</v>
      </c>
      <c r="J189" s="66" t="s">
        <v>408</v>
      </c>
      <c r="K189" s="26" t="s">
        <v>181</v>
      </c>
      <c r="L189" s="27">
        <f>32800+1100</f>
        <v>33900</v>
      </c>
      <c r="M189" s="27">
        <v>32800</v>
      </c>
      <c r="N189" s="27">
        <v>32800</v>
      </c>
    </row>
    <row r="190" spans="1:15" ht="159.94999999999999" customHeight="1" outlineLevel="7" x14ac:dyDescent="0.2">
      <c r="A190" s="5" t="s">
        <v>290</v>
      </c>
      <c r="B190" s="5" t="s">
        <v>232</v>
      </c>
      <c r="C190" s="5" t="s">
        <v>248</v>
      </c>
      <c r="D190" s="5" t="s">
        <v>359</v>
      </c>
      <c r="E190" s="24" t="s">
        <v>303</v>
      </c>
      <c r="F190" s="24" t="s">
        <v>261</v>
      </c>
      <c r="G190" s="24" t="s">
        <v>310</v>
      </c>
      <c r="H190" s="24" t="s">
        <v>293</v>
      </c>
      <c r="I190" s="25" t="s">
        <v>207</v>
      </c>
      <c r="J190" s="66" t="s">
        <v>407</v>
      </c>
      <c r="K190" s="26" t="s">
        <v>181</v>
      </c>
      <c r="L190" s="27">
        <f>1297600+33360</f>
        <v>1330960</v>
      </c>
      <c r="M190" s="27">
        <v>1297600</v>
      </c>
      <c r="N190" s="27">
        <v>1297600</v>
      </c>
    </row>
    <row r="191" spans="1:15" ht="228" customHeight="1" outlineLevel="7" x14ac:dyDescent="0.2">
      <c r="A191" s="5" t="s">
        <v>290</v>
      </c>
      <c r="B191" s="5" t="s">
        <v>232</v>
      </c>
      <c r="C191" s="5" t="s">
        <v>248</v>
      </c>
      <c r="D191" s="5" t="s">
        <v>359</v>
      </c>
      <c r="E191" s="24" t="s">
        <v>303</v>
      </c>
      <c r="F191" s="24" t="s">
        <v>261</v>
      </c>
      <c r="G191" s="24" t="s">
        <v>311</v>
      </c>
      <c r="H191" s="24" t="s">
        <v>293</v>
      </c>
      <c r="I191" s="25" t="s">
        <v>208</v>
      </c>
      <c r="J191" s="66" t="s">
        <v>403</v>
      </c>
      <c r="K191" s="26" t="s">
        <v>181</v>
      </c>
      <c r="L191" s="27">
        <v>477000</v>
      </c>
      <c r="M191" s="27">
        <v>477000</v>
      </c>
      <c r="N191" s="27">
        <v>477000</v>
      </c>
    </row>
    <row r="192" spans="1:15" ht="306" customHeight="1" outlineLevel="7" x14ac:dyDescent="0.2">
      <c r="A192" s="5" t="s">
        <v>290</v>
      </c>
      <c r="B192" s="5" t="s">
        <v>232</v>
      </c>
      <c r="C192" s="5" t="s">
        <v>248</v>
      </c>
      <c r="D192" s="5" t="s">
        <v>359</v>
      </c>
      <c r="E192" s="24" t="s">
        <v>303</v>
      </c>
      <c r="F192" s="24" t="s">
        <v>261</v>
      </c>
      <c r="G192" s="24" t="s">
        <v>312</v>
      </c>
      <c r="H192" s="24" t="s">
        <v>293</v>
      </c>
      <c r="I192" s="25" t="s">
        <v>209</v>
      </c>
      <c r="J192" s="68" t="s">
        <v>376</v>
      </c>
      <c r="K192" s="26" t="s">
        <v>181</v>
      </c>
      <c r="L192" s="27">
        <f>79375100+3642000-569500</f>
        <v>82447600</v>
      </c>
      <c r="M192" s="27">
        <f>79375100+656100</f>
        <v>80031200</v>
      </c>
      <c r="N192" s="27">
        <f>79375100+656100</f>
        <v>80031200</v>
      </c>
    </row>
    <row r="193" spans="1:15" ht="183" customHeight="1" outlineLevel="7" x14ac:dyDescent="0.2">
      <c r="A193" s="5" t="s">
        <v>290</v>
      </c>
      <c r="B193" s="5" t="s">
        <v>232</v>
      </c>
      <c r="C193" s="5" t="s">
        <v>248</v>
      </c>
      <c r="D193" s="5" t="s">
        <v>359</v>
      </c>
      <c r="E193" s="24" t="s">
        <v>303</v>
      </c>
      <c r="F193" s="24" t="s">
        <v>261</v>
      </c>
      <c r="G193" s="24" t="s">
        <v>313</v>
      </c>
      <c r="H193" s="24" t="s">
        <v>293</v>
      </c>
      <c r="I193" s="25" t="s">
        <v>210</v>
      </c>
      <c r="J193" s="66" t="s">
        <v>405</v>
      </c>
      <c r="K193" s="26" t="s">
        <v>181</v>
      </c>
      <c r="L193" s="27">
        <v>5797900</v>
      </c>
      <c r="M193" s="27">
        <v>5797900</v>
      </c>
      <c r="N193" s="27">
        <v>5797900</v>
      </c>
    </row>
    <row r="194" spans="1:15" ht="168.75" customHeight="1" outlineLevel="7" x14ac:dyDescent="0.2">
      <c r="A194" s="59" t="s">
        <v>290</v>
      </c>
      <c r="B194" s="59" t="s">
        <v>232</v>
      </c>
      <c r="C194" s="59" t="s">
        <v>248</v>
      </c>
      <c r="D194" s="59" t="s">
        <v>359</v>
      </c>
      <c r="E194" s="59" t="s">
        <v>303</v>
      </c>
      <c r="F194" s="59" t="s">
        <v>261</v>
      </c>
      <c r="G194" s="59" t="s">
        <v>353</v>
      </c>
      <c r="H194" s="59" t="s">
        <v>293</v>
      </c>
      <c r="I194" s="60"/>
      <c r="J194" s="69" t="s">
        <v>413</v>
      </c>
      <c r="K194" s="61"/>
      <c r="L194" s="62">
        <v>8582200</v>
      </c>
      <c r="M194" s="62">
        <v>8582200</v>
      </c>
      <c r="N194" s="62">
        <v>8582200</v>
      </c>
    </row>
    <row r="195" spans="1:15" ht="291" customHeight="1" outlineLevel="7" x14ac:dyDescent="0.2">
      <c r="A195" s="59" t="s">
        <v>290</v>
      </c>
      <c r="B195" s="59" t="s">
        <v>232</v>
      </c>
      <c r="C195" s="59" t="s">
        <v>248</v>
      </c>
      <c r="D195" s="59" t="s">
        <v>359</v>
      </c>
      <c r="E195" s="59" t="s">
        <v>303</v>
      </c>
      <c r="F195" s="59" t="s">
        <v>261</v>
      </c>
      <c r="G195" s="59" t="s">
        <v>314</v>
      </c>
      <c r="H195" s="59" t="s">
        <v>293</v>
      </c>
      <c r="I195" s="60"/>
      <c r="J195" s="70" t="s">
        <v>377</v>
      </c>
      <c r="K195" s="61"/>
      <c r="L195" s="62">
        <f>53515100+2022500-1191160</f>
        <v>54346440</v>
      </c>
      <c r="M195" s="62">
        <v>53515100</v>
      </c>
      <c r="N195" s="62">
        <v>53515100</v>
      </c>
    </row>
    <row r="196" spans="1:15" ht="142.5" customHeight="1" outlineLevel="7" x14ac:dyDescent="0.2">
      <c r="A196" s="5" t="s">
        <v>290</v>
      </c>
      <c r="B196" s="5" t="s">
        <v>232</v>
      </c>
      <c r="C196" s="5" t="s">
        <v>248</v>
      </c>
      <c r="D196" s="5" t="s">
        <v>359</v>
      </c>
      <c r="E196" s="24" t="s">
        <v>303</v>
      </c>
      <c r="F196" s="24" t="s">
        <v>261</v>
      </c>
      <c r="G196" s="24" t="s">
        <v>315</v>
      </c>
      <c r="H196" s="24" t="s">
        <v>293</v>
      </c>
      <c r="I196" s="25" t="s">
        <v>211</v>
      </c>
      <c r="J196" s="66" t="s">
        <v>410</v>
      </c>
      <c r="K196" s="26" t="s">
        <v>181</v>
      </c>
      <c r="L196" s="27">
        <f>469700+16700</f>
        <v>486400</v>
      </c>
      <c r="M196" s="27">
        <v>469700</v>
      </c>
      <c r="N196" s="27">
        <v>469700</v>
      </c>
    </row>
    <row r="197" spans="1:15" ht="126" customHeight="1" outlineLevel="7" x14ac:dyDescent="0.2">
      <c r="A197" s="5" t="s">
        <v>290</v>
      </c>
      <c r="B197" s="5" t="s">
        <v>232</v>
      </c>
      <c r="C197" s="5" t="s">
        <v>248</v>
      </c>
      <c r="D197" s="5" t="s">
        <v>359</v>
      </c>
      <c r="E197" s="24" t="s">
        <v>303</v>
      </c>
      <c r="F197" s="24" t="s">
        <v>261</v>
      </c>
      <c r="G197" s="24" t="s">
        <v>416</v>
      </c>
      <c r="H197" s="24" t="s">
        <v>293</v>
      </c>
      <c r="I197" s="25"/>
      <c r="J197" s="66" t="s">
        <v>417</v>
      </c>
      <c r="K197" s="26"/>
      <c r="L197" s="27">
        <v>3312100</v>
      </c>
      <c r="M197" s="27">
        <v>3312100</v>
      </c>
      <c r="N197" s="27">
        <v>3312100</v>
      </c>
    </row>
    <row r="198" spans="1:15" ht="99.2" customHeight="1" outlineLevel="7" x14ac:dyDescent="0.2">
      <c r="A198" s="59" t="s">
        <v>290</v>
      </c>
      <c r="B198" s="59" t="s">
        <v>232</v>
      </c>
      <c r="C198" s="59" t="s">
        <v>248</v>
      </c>
      <c r="D198" s="59" t="s">
        <v>359</v>
      </c>
      <c r="E198" s="59" t="s">
        <v>348</v>
      </c>
      <c r="F198" s="59" t="s">
        <v>242</v>
      </c>
      <c r="G198" s="59" t="s">
        <v>243</v>
      </c>
      <c r="H198" s="59" t="s">
        <v>293</v>
      </c>
      <c r="I198" s="60"/>
      <c r="J198" s="83" t="s">
        <v>354</v>
      </c>
      <c r="K198" s="26"/>
      <c r="L198" s="27">
        <f>L199</f>
        <v>3494600</v>
      </c>
      <c r="M198" s="27">
        <f t="shared" ref="M198:N198" si="60">M199</f>
        <v>3494600</v>
      </c>
      <c r="N198" s="27">
        <f t="shared" si="60"/>
        <v>3494600</v>
      </c>
      <c r="O198" s="78"/>
    </row>
    <row r="199" spans="1:15" ht="104.25" customHeight="1" outlineLevel="7" x14ac:dyDescent="0.2">
      <c r="A199" s="59" t="s">
        <v>290</v>
      </c>
      <c r="B199" s="59" t="s">
        <v>232</v>
      </c>
      <c r="C199" s="59" t="s">
        <v>248</v>
      </c>
      <c r="D199" s="59" t="s">
        <v>359</v>
      </c>
      <c r="E199" s="59" t="s">
        <v>348</v>
      </c>
      <c r="F199" s="59" t="s">
        <v>261</v>
      </c>
      <c r="G199" s="59" t="s">
        <v>243</v>
      </c>
      <c r="H199" s="59" t="s">
        <v>293</v>
      </c>
      <c r="I199" s="60"/>
      <c r="J199" s="69" t="s">
        <v>404</v>
      </c>
      <c r="K199" s="61"/>
      <c r="L199" s="62">
        <v>3494600</v>
      </c>
      <c r="M199" s="62">
        <v>3494600</v>
      </c>
      <c r="N199" s="62">
        <v>3494600</v>
      </c>
    </row>
    <row r="200" spans="1:15" ht="97.7" customHeight="1" outlineLevel="7" x14ac:dyDescent="0.2">
      <c r="A200" s="59" t="s">
        <v>290</v>
      </c>
      <c r="B200" s="59" t="s">
        <v>232</v>
      </c>
      <c r="C200" s="59" t="s">
        <v>248</v>
      </c>
      <c r="D200" s="59" t="s">
        <v>378</v>
      </c>
      <c r="E200" s="59" t="s">
        <v>379</v>
      </c>
      <c r="F200" s="59" t="s">
        <v>242</v>
      </c>
      <c r="G200" s="59" t="s">
        <v>243</v>
      </c>
      <c r="H200" s="59" t="s">
        <v>240</v>
      </c>
      <c r="I200" s="60"/>
      <c r="J200" s="84" t="s">
        <v>389</v>
      </c>
      <c r="K200" s="61"/>
      <c r="L200" s="76">
        <f>L201</f>
        <v>3820600</v>
      </c>
      <c r="M200" s="76">
        <f>M201</f>
        <v>2547100</v>
      </c>
      <c r="N200" s="76">
        <f t="shared" ref="N200" si="61">N201</f>
        <v>2547100</v>
      </c>
    </row>
    <row r="201" spans="1:15" ht="93" customHeight="1" outlineLevel="3" collapsed="1" x14ac:dyDescent="0.2">
      <c r="A201" s="6" t="s">
        <v>290</v>
      </c>
      <c r="B201" s="6" t="s">
        <v>232</v>
      </c>
      <c r="C201" s="6" t="s">
        <v>248</v>
      </c>
      <c r="D201" s="6" t="s">
        <v>378</v>
      </c>
      <c r="E201" s="41" t="s">
        <v>379</v>
      </c>
      <c r="F201" s="41" t="s">
        <v>261</v>
      </c>
      <c r="G201" s="41" t="s">
        <v>243</v>
      </c>
      <c r="H201" s="41" t="s">
        <v>240</v>
      </c>
      <c r="I201" s="50" t="s">
        <v>212</v>
      </c>
      <c r="J201" s="43" t="s">
        <v>394</v>
      </c>
      <c r="K201" s="44" t="s">
        <v>6</v>
      </c>
      <c r="L201" s="37">
        <f>6367700-2547100</f>
        <v>3820600</v>
      </c>
      <c r="M201" s="37">
        <v>2547100</v>
      </c>
      <c r="N201" s="37">
        <v>2547100</v>
      </c>
    </row>
    <row r="202" spans="1:15" ht="163.5" hidden="1" customHeight="1" outlineLevel="7" x14ac:dyDescent="0.2">
      <c r="A202" s="5" t="s">
        <v>290</v>
      </c>
      <c r="B202" s="5" t="s">
        <v>232</v>
      </c>
      <c r="C202" s="5" t="s">
        <v>248</v>
      </c>
      <c r="D202" s="5" t="s">
        <v>378</v>
      </c>
      <c r="E202" s="24" t="s">
        <v>379</v>
      </c>
      <c r="F202" s="24" t="s">
        <v>261</v>
      </c>
      <c r="G202" s="24" t="s">
        <v>316</v>
      </c>
      <c r="H202" s="24" t="s">
        <v>293</v>
      </c>
      <c r="I202" s="25" t="s">
        <v>213</v>
      </c>
      <c r="J202" s="71" t="s">
        <v>349</v>
      </c>
      <c r="K202" s="26" t="s">
        <v>181</v>
      </c>
      <c r="L202" s="27">
        <v>0</v>
      </c>
      <c r="M202" s="27">
        <v>0</v>
      </c>
      <c r="N202" s="27">
        <v>0</v>
      </c>
    </row>
    <row r="203" spans="1:15" ht="165.75" hidden="1" customHeight="1" outlineLevel="7" x14ac:dyDescent="0.2">
      <c r="A203" s="5" t="s">
        <v>290</v>
      </c>
      <c r="B203" s="5" t="s">
        <v>232</v>
      </c>
      <c r="C203" s="5" t="s">
        <v>248</v>
      </c>
      <c r="D203" s="5" t="s">
        <v>378</v>
      </c>
      <c r="E203" s="24" t="s">
        <v>379</v>
      </c>
      <c r="F203" s="24" t="s">
        <v>261</v>
      </c>
      <c r="G203" s="24" t="s">
        <v>317</v>
      </c>
      <c r="H203" s="24" t="s">
        <v>293</v>
      </c>
      <c r="I203" s="25" t="s">
        <v>214</v>
      </c>
      <c r="J203" s="67" t="s">
        <v>350</v>
      </c>
      <c r="K203" s="26" t="s">
        <v>181</v>
      </c>
      <c r="L203" s="27">
        <v>0</v>
      </c>
      <c r="M203" s="27">
        <v>0</v>
      </c>
      <c r="N203" s="27">
        <v>0</v>
      </c>
      <c r="O203" s="78"/>
    </row>
    <row r="204" spans="1:15" ht="56.25" outlineLevel="7" x14ac:dyDescent="0.2">
      <c r="A204" s="6" t="s">
        <v>290</v>
      </c>
      <c r="B204" s="6" t="s">
        <v>232</v>
      </c>
      <c r="C204" s="6" t="s">
        <v>248</v>
      </c>
      <c r="D204" s="6" t="s">
        <v>378</v>
      </c>
      <c r="E204" s="41" t="s">
        <v>385</v>
      </c>
      <c r="F204" s="41" t="s">
        <v>242</v>
      </c>
      <c r="G204" s="41" t="s">
        <v>243</v>
      </c>
      <c r="H204" s="41" t="s">
        <v>240</v>
      </c>
      <c r="I204" s="50"/>
      <c r="J204" s="77" t="s">
        <v>414</v>
      </c>
      <c r="K204" s="44"/>
      <c r="L204" s="45">
        <f>L205</f>
        <v>1597413.4</v>
      </c>
      <c r="M204" s="45">
        <f t="shared" ref="M204:N204" si="62">M205</f>
        <v>1475600</v>
      </c>
      <c r="N204" s="45">
        <f t="shared" si="62"/>
        <v>1523600</v>
      </c>
    </row>
    <row r="205" spans="1:15" ht="56.25" outlineLevel="7" x14ac:dyDescent="0.2">
      <c r="A205" s="5" t="s">
        <v>290</v>
      </c>
      <c r="B205" s="5" t="s">
        <v>232</v>
      </c>
      <c r="C205" s="5" t="s">
        <v>248</v>
      </c>
      <c r="D205" s="5" t="s">
        <v>378</v>
      </c>
      <c r="E205" s="24" t="s">
        <v>385</v>
      </c>
      <c r="F205" s="24" t="s">
        <v>261</v>
      </c>
      <c r="G205" s="24" t="s">
        <v>243</v>
      </c>
      <c r="H205" s="24" t="s">
        <v>293</v>
      </c>
      <c r="I205" s="25"/>
      <c r="J205" s="72" t="s">
        <v>414</v>
      </c>
      <c r="K205" s="26"/>
      <c r="L205" s="27">
        <f>1461600+135813.4</f>
        <v>1597413.4</v>
      </c>
      <c r="M205" s="27">
        <v>1475600</v>
      </c>
      <c r="N205" s="27">
        <v>1523600</v>
      </c>
      <c r="O205" s="78"/>
    </row>
    <row r="206" spans="1:15" ht="90.75" customHeight="1" outlineLevel="7" x14ac:dyDescent="0.2">
      <c r="A206" s="5" t="s">
        <v>290</v>
      </c>
      <c r="B206" s="5" t="s">
        <v>232</v>
      </c>
      <c r="C206" s="5" t="s">
        <v>248</v>
      </c>
      <c r="D206" s="5" t="s">
        <v>378</v>
      </c>
      <c r="E206" s="24" t="s">
        <v>268</v>
      </c>
      <c r="F206" s="24" t="s">
        <v>242</v>
      </c>
      <c r="G206" s="24" t="s">
        <v>243</v>
      </c>
      <c r="H206" s="24" t="s">
        <v>293</v>
      </c>
      <c r="I206" s="25"/>
      <c r="J206" s="72" t="s">
        <v>415</v>
      </c>
      <c r="K206" s="26"/>
      <c r="L206" s="27">
        <f>L207</f>
        <v>47500</v>
      </c>
      <c r="M206" s="27">
        <f t="shared" ref="M206:N206" si="63">M207</f>
        <v>3700</v>
      </c>
      <c r="N206" s="27">
        <f t="shared" si="63"/>
        <v>5900</v>
      </c>
      <c r="O206" s="78"/>
    </row>
    <row r="207" spans="1:15" ht="80.25" customHeight="1" outlineLevel="7" x14ac:dyDescent="0.2">
      <c r="A207" s="5" t="s">
        <v>290</v>
      </c>
      <c r="B207" s="5" t="s">
        <v>232</v>
      </c>
      <c r="C207" s="5" t="s">
        <v>248</v>
      </c>
      <c r="D207" s="5" t="s">
        <v>378</v>
      </c>
      <c r="E207" s="24" t="s">
        <v>268</v>
      </c>
      <c r="F207" s="24" t="s">
        <v>261</v>
      </c>
      <c r="G207" s="24" t="s">
        <v>243</v>
      </c>
      <c r="H207" s="24" t="s">
        <v>293</v>
      </c>
      <c r="I207" s="25"/>
      <c r="J207" s="72" t="s">
        <v>415</v>
      </c>
      <c r="K207" s="26"/>
      <c r="L207" s="27">
        <f>54200-6700</f>
        <v>47500</v>
      </c>
      <c r="M207" s="27">
        <v>3700</v>
      </c>
      <c r="N207" s="27">
        <v>5900</v>
      </c>
      <c r="O207" s="78"/>
    </row>
    <row r="208" spans="1:15" ht="27.75" hidden="1" customHeight="1" outlineLevel="7" x14ac:dyDescent="0.2">
      <c r="A208" s="5" t="s">
        <v>290</v>
      </c>
      <c r="B208" s="5" t="s">
        <v>232</v>
      </c>
      <c r="C208" s="5" t="s">
        <v>248</v>
      </c>
      <c r="D208" s="5" t="s">
        <v>380</v>
      </c>
      <c r="E208" s="24" t="s">
        <v>294</v>
      </c>
      <c r="F208" s="24" t="s">
        <v>242</v>
      </c>
      <c r="G208" s="24" t="s">
        <v>243</v>
      </c>
      <c r="H208" s="24" t="s">
        <v>240</v>
      </c>
      <c r="I208" s="25"/>
      <c r="J208" s="72" t="s">
        <v>355</v>
      </c>
      <c r="K208" s="26"/>
      <c r="L208" s="27">
        <f>L209</f>
        <v>0</v>
      </c>
      <c r="M208" s="27">
        <f t="shared" ref="M208:N208" si="64">M209</f>
        <v>0</v>
      </c>
      <c r="N208" s="27">
        <f t="shared" si="64"/>
        <v>0</v>
      </c>
    </row>
    <row r="209" spans="1:15" ht="25.7" hidden="1" customHeight="1" outlineLevel="7" x14ac:dyDescent="0.2">
      <c r="A209" s="5" t="s">
        <v>290</v>
      </c>
      <c r="B209" s="5" t="s">
        <v>232</v>
      </c>
      <c r="C209" s="5" t="s">
        <v>248</v>
      </c>
      <c r="D209" s="5" t="s">
        <v>380</v>
      </c>
      <c r="E209" s="24" t="s">
        <v>294</v>
      </c>
      <c r="F209" s="24" t="s">
        <v>261</v>
      </c>
      <c r="G209" s="24" t="s">
        <v>243</v>
      </c>
      <c r="H209" s="24" t="s">
        <v>240</v>
      </c>
      <c r="I209" s="25"/>
      <c r="J209" s="72" t="s">
        <v>356</v>
      </c>
      <c r="K209" s="26"/>
      <c r="L209" s="27">
        <f>L210+L211</f>
        <v>0</v>
      </c>
      <c r="M209" s="27">
        <f t="shared" ref="M209:N209" si="65">M210+M211</f>
        <v>0</v>
      </c>
      <c r="N209" s="27">
        <f t="shared" si="65"/>
        <v>0</v>
      </c>
    </row>
    <row r="210" spans="1:15" s="58" customFormat="1" ht="297.2" hidden="1" customHeight="1" outlineLevel="7" x14ac:dyDescent="0.2">
      <c r="A210" s="59" t="s">
        <v>290</v>
      </c>
      <c r="B210" s="59" t="s">
        <v>232</v>
      </c>
      <c r="C210" s="59" t="s">
        <v>248</v>
      </c>
      <c r="D210" s="59" t="s">
        <v>380</v>
      </c>
      <c r="E210" s="59" t="s">
        <v>294</v>
      </c>
      <c r="F210" s="59" t="s">
        <v>261</v>
      </c>
      <c r="G210" s="59" t="s">
        <v>352</v>
      </c>
      <c r="H210" s="59" t="s">
        <v>293</v>
      </c>
      <c r="I210" s="60"/>
      <c r="J210" s="70" t="s">
        <v>381</v>
      </c>
      <c r="K210" s="61"/>
      <c r="L210" s="62">
        <v>0</v>
      </c>
      <c r="M210" s="62">
        <v>0</v>
      </c>
      <c r="N210" s="62">
        <v>0</v>
      </c>
      <c r="O210" s="81"/>
    </row>
    <row r="211" spans="1:15" s="58" customFormat="1" ht="303" hidden="1" customHeight="1" outlineLevel="7" x14ac:dyDescent="0.2">
      <c r="A211" s="59" t="s">
        <v>290</v>
      </c>
      <c r="B211" s="59" t="s">
        <v>232</v>
      </c>
      <c r="C211" s="59" t="s">
        <v>248</v>
      </c>
      <c r="D211" s="59" t="s">
        <v>380</v>
      </c>
      <c r="E211" s="59" t="s">
        <v>294</v>
      </c>
      <c r="F211" s="59" t="s">
        <v>261</v>
      </c>
      <c r="G211" s="59" t="s">
        <v>351</v>
      </c>
      <c r="H211" s="59" t="s">
        <v>293</v>
      </c>
      <c r="I211" s="60"/>
      <c r="J211" s="70" t="s">
        <v>382</v>
      </c>
      <c r="K211" s="61"/>
      <c r="L211" s="62">
        <v>0</v>
      </c>
      <c r="M211" s="62">
        <v>0</v>
      </c>
      <c r="N211" s="62">
        <v>0</v>
      </c>
    </row>
    <row r="212" spans="1:15" ht="29.45" hidden="1" customHeight="1" outlineLevel="2" x14ac:dyDescent="0.2">
      <c r="A212" s="4" t="s">
        <v>290</v>
      </c>
      <c r="B212" s="4" t="s">
        <v>232</v>
      </c>
      <c r="C212" s="4" t="s">
        <v>248</v>
      </c>
      <c r="D212" s="4" t="s">
        <v>383</v>
      </c>
      <c r="E212" s="31" t="s">
        <v>384</v>
      </c>
      <c r="F212" s="31" t="s">
        <v>242</v>
      </c>
      <c r="G212" s="31" t="s">
        <v>243</v>
      </c>
      <c r="H212" s="31" t="s">
        <v>240</v>
      </c>
      <c r="I212" s="42" t="s">
        <v>215</v>
      </c>
      <c r="J212" s="29" t="s">
        <v>216</v>
      </c>
      <c r="K212" s="47" t="s">
        <v>6</v>
      </c>
      <c r="L212" s="48">
        <f>L213</f>
        <v>0</v>
      </c>
      <c r="M212" s="48">
        <f t="shared" ref="M212:N213" si="66">M213</f>
        <v>0</v>
      </c>
      <c r="N212" s="48">
        <f t="shared" si="66"/>
        <v>0</v>
      </c>
    </row>
    <row r="213" spans="1:15" ht="70.900000000000006" hidden="1" customHeight="1" outlineLevel="3" x14ac:dyDescent="0.2">
      <c r="A213" s="6" t="s">
        <v>290</v>
      </c>
      <c r="B213" s="6" t="s">
        <v>232</v>
      </c>
      <c r="C213" s="6" t="s">
        <v>248</v>
      </c>
      <c r="D213" s="6" t="s">
        <v>383</v>
      </c>
      <c r="E213" s="41" t="s">
        <v>384</v>
      </c>
      <c r="F213" s="41" t="s">
        <v>242</v>
      </c>
      <c r="G213" s="41" t="s">
        <v>243</v>
      </c>
      <c r="H213" s="41" t="s">
        <v>240</v>
      </c>
      <c r="I213" s="49" t="s">
        <v>217</v>
      </c>
      <c r="J213" s="46" t="s">
        <v>320</v>
      </c>
      <c r="K213" s="44" t="s">
        <v>6</v>
      </c>
      <c r="L213" s="45">
        <f>L214</f>
        <v>0</v>
      </c>
      <c r="M213" s="45">
        <f t="shared" si="66"/>
        <v>0</v>
      </c>
      <c r="N213" s="45">
        <f t="shared" si="66"/>
        <v>0</v>
      </c>
    </row>
    <row r="214" spans="1:15" ht="118.5" hidden="1" customHeight="1" outlineLevel="7" x14ac:dyDescent="0.2">
      <c r="A214" s="5" t="s">
        <v>290</v>
      </c>
      <c r="B214" s="5" t="s">
        <v>232</v>
      </c>
      <c r="C214" s="5" t="s">
        <v>248</v>
      </c>
      <c r="D214" s="5" t="s">
        <v>383</v>
      </c>
      <c r="E214" s="24" t="s">
        <v>384</v>
      </c>
      <c r="F214" s="24" t="s">
        <v>261</v>
      </c>
      <c r="G214" s="24" t="s">
        <v>243</v>
      </c>
      <c r="H214" s="24" t="s">
        <v>293</v>
      </c>
      <c r="I214" s="25" t="s">
        <v>218</v>
      </c>
      <c r="J214" s="73" t="s">
        <v>357</v>
      </c>
      <c r="K214" s="26" t="s">
        <v>181</v>
      </c>
      <c r="L214" s="27">
        <v>0</v>
      </c>
      <c r="M214" s="27">
        <v>0</v>
      </c>
      <c r="N214" s="27">
        <v>0</v>
      </c>
    </row>
    <row r="215" spans="1:15" ht="63.2" customHeight="1" outlineLevel="7" x14ac:dyDescent="0.2">
      <c r="A215" s="31" t="s">
        <v>240</v>
      </c>
      <c r="B215" s="31" t="s">
        <v>330</v>
      </c>
      <c r="C215" s="31" t="s">
        <v>261</v>
      </c>
      <c r="D215" s="31" t="s">
        <v>242</v>
      </c>
      <c r="E215" s="31" t="s">
        <v>240</v>
      </c>
      <c r="F215" s="31" t="s">
        <v>242</v>
      </c>
      <c r="G215" s="31" t="s">
        <v>243</v>
      </c>
      <c r="H215" s="31" t="s">
        <v>240</v>
      </c>
      <c r="I215" s="29" t="s">
        <v>331</v>
      </c>
      <c r="J215" s="29" t="s">
        <v>331</v>
      </c>
      <c r="K215" s="32">
        <f t="shared" ref="K215:N216" si="67">K216</f>
        <v>0</v>
      </c>
      <c r="L215" s="32">
        <f t="shared" si="67"/>
        <v>4128546</v>
      </c>
      <c r="M215" s="32">
        <f t="shared" si="67"/>
        <v>0</v>
      </c>
      <c r="N215" s="32">
        <f t="shared" si="67"/>
        <v>0</v>
      </c>
    </row>
    <row r="216" spans="1:15" ht="63.2" customHeight="1" outlineLevel="7" x14ac:dyDescent="0.2">
      <c r="A216" s="33" t="s">
        <v>240</v>
      </c>
      <c r="B216" s="33" t="s">
        <v>232</v>
      </c>
      <c r="C216" s="33" t="s">
        <v>261</v>
      </c>
      <c r="D216" s="33" t="s">
        <v>261</v>
      </c>
      <c r="E216" s="33" t="s">
        <v>240</v>
      </c>
      <c r="F216" s="33" t="s">
        <v>261</v>
      </c>
      <c r="G216" s="33" t="s">
        <v>243</v>
      </c>
      <c r="H216" s="33" t="s">
        <v>240</v>
      </c>
      <c r="I216" s="34" t="s">
        <v>332</v>
      </c>
      <c r="J216" s="34" t="s">
        <v>332</v>
      </c>
      <c r="K216" s="35">
        <f t="shared" si="67"/>
        <v>0</v>
      </c>
      <c r="L216" s="36">
        <f>L217</f>
        <v>4128546</v>
      </c>
      <c r="M216" s="36">
        <f t="shared" si="67"/>
        <v>0</v>
      </c>
      <c r="N216" s="36">
        <f t="shared" si="67"/>
        <v>0</v>
      </c>
      <c r="O216" s="78"/>
    </row>
    <row r="217" spans="1:15" ht="63.2" customHeight="1" outlineLevel="7" x14ac:dyDescent="0.2">
      <c r="A217" s="24" t="s">
        <v>240</v>
      </c>
      <c r="B217" s="24" t="s">
        <v>232</v>
      </c>
      <c r="C217" s="24" t="s">
        <v>261</v>
      </c>
      <c r="D217" s="24" t="s">
        <v>261</v>
      </c>
      <c r="E217" s="24" t="s">
        <v>250</v>
      </c>
      <c r="F217" s="24" t="s">
        <v>261</v>
      </c>
      <c r="G217" s="24" t="s">
        <v>243</v>
      </c>
      <c r="H217" s="24" t="s">
        <v>319</v>
      </c>
      <c r="I217" s="28" t="s">
        <v>333</v>
      </c>
      <c r="J217" s="28" t="s">
        <v>333</v>
      </c>
      <c r="K217" s="30">
        <v>0</v>
      </c>
      <c r="L217" s="30">
        <f>L218+L220+L221+L222+L219</f>
        <v>4128546</v>
      </c>
      <c r="M217" s="30">
        <f t="shared" ref="M217:N217" si="68">M218+M220+M221+M222</f>
        <v>0</v>
      </c>
      <c r="N217" s="30">
        <f t="shared" si="68"/>
        <v>0</v>
      </c>
    </row>
    <row r="218" spans="1:15" ht="63.2" customHeight="1" outlineLevel="7" x14ac:dyDescent="0.2">
      <c r="A218" s="24" t="s">
        <v>247</v>
      </c>
      <c r="B218" s="24" t="s">
        <v>232</v>
      </c>
      <c r="C218" s="24" t="s">
        <v>261</v>
      </c>
      <c r="D218" s="24" t="s">
        <v>261</v>
      </c>
      <c r="E218" s="24" t="s">
        <v>250</v>
      </c>
      <c r="F218" s="24" t="s">
        <v>261</v>
      </c>
      <c r="G218" s="24" t="s">
        <v>243</v>
      </c>
      <c r="H218" s="24" t="s">
        <v>319</v>
      </c>
      <c r="I218" s="28" t="s">
        <v>333</v>
      </c>
      <c r="J218" s="28" t="s">
        <v>333</v>
      </c>
      <c r="K218" s="30"/>
      <c r="L218" s="30">
        <v>1908626</v>
      </c>
      <c r="M218" s="30">
        <v>0</v>
      </c>
      <c r="N218" s="30">
        <v>0</v>
      </c>
    </row>
    <row r="219" spans="1:15" ht="63.2" customHeight="1" outlineLevel="7" x14ac:dyDescent="0.2">
      <c r="A219" s="24" t="s">
        <v>342</v>
      </c>
      <c r="B219" s="24" t="s">
        <v>232</v>
      </c>
      <c r="C219" s="24" t="s">
        <v>261</v>
      </c>
      <c r="D219" s="24" t="s">
        <v>261</v>
      </c>
      <c r="E219" s="24" t="s">
        <v>250</v>
      </c>
      <c r="F219" s="24" t="s">
        <v>261</v>
      </c>
      <c r="G219" s="24" t="s">
        <v>243</v>
      </c>
      <c r="H219" s="24" t="s">
        <v>319</v>
      </c>
      <c r="I219" s="28"/>
      <c r="J219" s="28" t="s">
        <v>333</v>
      </c>
      <c r="K219" s="30"/>
      <c r="L219" s="30">
        <v>1900000</v>
      </c>
      <c r="M219" s="30">
        <v>0</v>
      </c>
      <c r="N219" s="30">
        <v>0</v>
      </c>
    </row>
    <row r="220" spans="1:15" ht="63.2" customHeight="1" outlineLevel="7" x14ac:dyDescent="0.2">
      <c r="A220" s="24" t="s">
        <v>272</v>
      </c>
      <c r="B220" s="24" t="s">
        <v>232</v>
      </c>
      <c r="C220" s="24" t="s">
        <v>261</v>
      </c>
      <c r="D220" s="24" t="s">
        <v>261</v>
      </c>
      <c r="E220" s="24" t="s">
        <v>250</v>
      </c>
      <c r="F220" s="24" t="s">
        <v>261</v>
      </c>
      <c r="G220" s="24" t="s">
        <v>243</v>
      </c>
      <c r="H220" s="24" t="s">
        <v>319</v>
      </c>
      <c r="I220" s="28" t="s">
        <v>333</v>
      </c>
      <c r="J220" s="28" t="s">
        <v>333</v>
      </c>
      <c r="K220" s="30"/>
      <c r="L220" s="30">
        <v>120000</v>
      </c>
      <c r="M220" s="30">
        <v>0</v>
      </c>
      <c r="N220" s="30">
        <v>0</v>
      </c>
    </row>
    <row r="221" spans="1:15" ht="63.2" hidden="1" customHeight="1" outlineLevel="7" x14ac:dyDescent="0.2">
      <c r="A221" s="24" t="s">
        <v>266</v>
      </c>
      <c r="B221" s="24" t="s">
        <v>232</v>
      </c>
      <c r="C221" s="24" t="s">
        <v>261</v>
      </c>
      <c r="D221" s="24" t="s">
        <v>261</v>
      </c>
      <c r="E221" s="24" t="s">
        <v>250</v>
      </c>
      <c r="F221" s="24" t="s">
        <v>261</v>
      </c>
      <c r="G221" s="24" t="s">
        <v>243</v>
      </c>
      <c r="H221" s="24" t="s">
        <v>319</v>
      </c>
      <c r="I221" s="28" t="s">
        <v>333</v>
      </c>
      <c r="J221" s="28" t="s">
        <v>333</v>
      </c>
      <c r="K221" s="30">
        <v>0</v>
      </c>
      <c r="L221" s="30">
        <v>0</v>
      </c>
      <c r="M221" s="30">
        <v>0</v>
      </c>
      <c r="N221" s="30">
        <v>0</v>
      </c>
    </row>
    <row r="222" spans="1:15" ht="63.2" customHeight="1" outlineLevel="7" x14ac:dyDescent="0.2">
      <c r="A222" s="24" t="s">
        <v>334</v>
      </c>
      <c r="B222" s="24" t="s">
        <v>232</v>
      </c>
      <c r="C222" s="24" t="s">
        <v>261</v>
      </c>
      <c r="D222" s="24" t="s">
        <v>261</v>
      </c>
      <c r="E222" s="24" t="s">
        <v>250</v>
      </c>
      <c r="F222" s="24" t="s">
        <v>261</v>
      </c>
      <c r="G222" s="24" t="s">
        <v>243</v>
      </c>
      <c r="H222" s="24" t="s">
        <v>319</v>
      </c>
      <c r="I222" s="28" t="s">
        <v>333</v>
      </c>
      <c r="J222" s="28" t="s">
        <v>333</v>
      </c>
      <c r="K222" s="30">
        <v>0</v>
      </c>
      <c r="L222" s="30">
        <f>99960+99960</f>
        <v>199920</v>
      </c>
      <c r="M222" s="30">
        <v>0</v>
      </c>
      <c r="N222" s="30">
        <v>0</v>
      </c>
    </row>
    <row r="223" spans="1:15" ht="28.9" customHeight="1" outlineLevel="1" x14ac:dyDescent="0.2">
      <c r="A223" s="4" t="s">
        <v>240</v>
      </c>
      <c r="B223" s="4" t="s">
        <v>232</v>
      </c>
      <c r="C223" s="4" t="s">
        <v>318</v>
      </c>
      <c r="D223" s="4" t="s">
        <v>242</v>
      </c>
      <c r="E223" s="31" t="s">
        <v>240</v>
      </c>
      <c r="F223" s="31" t="s">
        <v>242</v>
      </c>
      <c r="G223" s="31" t="s">
        <v>243</v>
      </c>
      <c r="H223" s="31" t="s">
        <v>240</v>
      </c>
      <c r="I223" s="42" t="s">
        <v>219</v>
      </c>
      <c r="J223" s="29" t="s">
        <v>220</v>
      </c>
      <c r="K223" s="47" t="s">
        <v>6</v>
      </c>
      <c r="L223" s="48">
        <f>L224</f>
        <v>1241716</v>
      </c>
      <c r="M223" s="48">
        <f t="shared" ref="M223:N223" si="69">M224</f>
        <v>1230871.18</v>
      </c>
      <c r="N223" s="48">
        <f t="shared" si="69"/>
        <v>1230871.18</v>
      </c>
    </row>
    <row r="224" spans="1:15" ht="45.2" customHeight="1" outlineLevel="2" x14ac:dyDescent="0.2">
      <c r="A224" s="6" t="s">
        <v>240</v>
      </c>
      <c r="B224" s="6" t="s">
        <v>232</v>
      </c>
      <c r="C224" s="6" t="s">
        <v>318</v>
      </c>
      <c r="D224" s="6" t="s">
        <v>261</v>
      </c>
      <c r="E224" s="41" t="s">
        <v>240</v>
      </c>
      <c r="F224" s="41" t="s">
        <v>261</v>
      </c>
      <c r="G224" s="41" t="s">
        <v>240</v>
      </c>
      <c r="H224" s="41" t="s">
        <v>319</v>
      </c>
      <c r="I224" s="49" t="s">
        <v>221</v>
      </c>
      <c r="J224" s="34" t="s">
        <v>222</v>
      </c>
      <c r="K224" s="51" t="s">
        <v>223</v>
      </c>
      <c r="L224" s="52">
        <f>L226+L225</f>
        <v>1241716</v>
      </c>
      <c r="M224" s="52">
        <f t="shared" ref="M224:N224" si="70">M226+M225</f>
        <v>1230871.18</v>
      </c>
      <c r="N224" s="52">
        <f t="shared" si="70"/>
        <v>1230871.18</v>
      </c>
    </row>
    <row r="225" spans="1:15" ht="45.2" customHeight="1" outlineLevel="2" x14ac:dyDescent="0.2">
      <c r="A225" s="6" t="s">
        <v>342</v>
      </c>
      <c r="B225" s="6" t="s">
        <v>232</v>
      </c>
      <c r="C225" s="6" t="s">
        <v>318</v>
      </c>
      <c r="D225" s="6" t="s">
        <v>261</v>
      </c>
      <c r="E225" s="41" t="s">
        <v>264</v>
      </c>
      <c r="F225" s="41" t="s">
        <v>261</v>
      </c>
      <c r="G225" s="41" t="s">
        <v>243</v>
      </c>
      <c r="H225" s="41" t="s">
        <v>319</v>
      </c>
      <c r="I225" s="49"/>
      <c r="J225" s="28" t="s">
        <v>343</v>
      </c>
      <c r="K225" s="51"/>
      <c r="L225" s="27">
        <v>0</v>
      </c>
      <c r="M225" s="27">
        <v>0</v>
      </c>
      <c r="N225" s="27">
        <v>0</v>
      </c>
    </row>
    <row r="226" spans="1:15" ht="42" customHeight="1" outlineLevel="7" x14ac:dyDescent="0.2">
      <c r="A226" s="5" t="s">
        <v>272</v>
      </c>
      <c r="B226" s="5" t="s">
        <v>232</v>
      </c>
      <c r="C226" s="5" t="s">
        <v>318</v>
      </c>
      <c r="D226" s="5" t="s">
        <v>261</v>
      </c>
      <c r="E226" s="24" t="s">
        <v>264</v>
      </c>
      <c r="F226" s="24" t="s">
        <v>261</v>
      </c>
      <c r="G226" s="24" t="s">
        <v>243</v>
      </c>
      <c r="H226" s="24" t="s">
        <v>319</v>
      </c>
      <c r="I226" s="25" t="s">
        <v>224</v>
      </c>
      <c r="J226" s="28" t="s">
        <v>323</v>
      </c>
      <c r="K226" s="26" t="s">
        <v>223</v>
      </c>
      <c r="L226" s="27">
        <f>1230871.18+10844.82</f>
        <v>1241716</v>
      </c>
      <c r="M226" s="27">
        <v>1230871.18</v>
      </c>
      <c r="N226" s="27">
        <v>1230871.18</v>
      </c>
      <c r="O226" s="78"/>
    </row>
    <row r="227" spans="1:15" ht="135.75" hidden="1" customHeight="1" outlineLevel="7" x14ac:dyDescent="0.2">
      <c r="A227" s="31" t="s">
        <v>240</v>
      </c>
      <c r="B227" s="31" t="s">
        <v>232</v>
      </c>
      <c r="C227" s="31" t="s">
        <v>335</v>
      </c>
      <c r="D227" s="31" t="s">
        <v>242</v>
      </c>
      <c r="E227" s="31" t="s">
        <v>240</v>
      </c>
      <c r="F227" s="31" t="s">
        <v>242</v>
      </c>
      <c r="G227" s="31" t="s">
        <v>243</v>
      </c>
      <c r="H227" s="31" t="s">
        <v>240</v>
      </c>
      <c r="I227" s="42"/>
      <c r="J227" s="29" t="s">
        <v>337</v>
      </c>
      <c r="K227" s="40">
        <f t="shared" ref="K227:N228" si="71">K228</f>
        <v>49886.23</v>
      </c>
      <c r="L227" s="40">
        <f t="shared" si="71"/>
        <v>0</v>
      </c>
      <c r="M227" s="40">
        <f t="shared" si="71"/>
        <v>0</v>
      </c>
      <c r="N227" s="40">
        <f t="shared" si="71"/>
        <v>0</v>
      </c>
    </row>
    <row r="228" spans="1:15" ht="89.45" hidden="1" customHeight="1" outlineLevel="7" x14ac:dyDescent="0.2">
      <c r="A228" s="24" t="s">
        <v>240</v>
      </c>
      <c r="B228" s="24" t="s">
        <v>232</v>
      </c>
      <c r="C228" s="24" t="s">
        <v>335</v>
      </c>
      <c r="D228" s="24" t="s">
        <v>261</v>
      </c>
      <c r="E228" s="24" t="s">
        <v>240</v>
      </c>
      <c r="F228" s="24" t="s">
        <v>261</v>
      </c>
      <c r="G228" s="24" t="s">
        <v>243</v>
      </c>
      <c r="H228" s="24" t="s">
        <v>240</v>
      </c>
      <c r="I228" s="25"/>
      <c r="J228" s="28" t="s">
        <v>338</v>
      </c>
      <c r="K228" s="30">
        <f t="shared" si="71"/>
        <v>49886.23</v>
      </c>
      <c r="L228" s="30">
        <f t="shared" si="71"/>
        <v>0</v>
      </c>
      <c r="M228" s="30">
        <f t="shared" si="71"/>
        <v>0</v>
      </c>
      <c r="N228" s="30">
        <f t="shared" si="71"/>
        <v>0</v>
      </c>
    </row>
    <row r="229" spans="1:15" ht="90.75" hidden="1" customHeight="1" outlineLevel="7" x14ac:dyDescent="0.2">
      <c r="A229" s="24" t="s">
        <v>290</v>
      </c>
      <c r="B229" s="24" t="s">
        <v>232</v>
      </c>
      <c r="C229" s="24" t="s">
        <v>335</v>
      </c>
      <c r="D229" s="24" t="s">
        <v>261</v>
      </c>
      <c r="E229" s="24" t="s">
        <v>246</v>
      </c>
      <c r="F229" s="24" t="s">
        <v>261</v>
      </c>
      <c r="G229" s="24" t="s">
        <v>243</v>
      </c>
      <c r="H229" s="24" t="s">
        <v>319</v>
      </c>
      <c r="I229" s="25"/>
      <c r="J229" s="28" t="s">
        <v>339</v>
      </c>
      <c r="K229" s="30">
        <v>49886.23</v>
      </c>
      <c r="L229" s="30">
        <v>0</v>
      </c>
      <c r="M229" s="30">
        <v>0</v>
      </c>
      <c r="N229" s="30">
        <v>0</v>
      </c>
    </row>
    <row r="230" spans="1:15" ht="64.5" hidden="1" customHeight="1" outlineLevel="7" x14ac:dyDescent="0.2">
      <c r="A230" s="31" t="s">
        <v>240</v>
      </c>
      <c r="B230" s="31" t="s">
        <v>232</v>
      </c>
      <c r="C230" s="31" t="s">
        <v>336</v>
      </c>
      <c r="D230" s="31" t="s">
        <v>242</v>
      </c>
      <c r="E230" s="31" t="s">
        <v>240</v>
      </c>
      <c r="F230" s="31" t="s">
        <v>242</v>
      </c>
      <c r="G230" s="31" t="s">
        <v>243</v>
      </c>
      <c r="H230" s="31" t="s">
        <v>240</v>
      </c>
      <c r="I230" s="42"/>
      <c r="J230" s="38" t="s">
        <v>340</v>
      </c>
      <c r="K230" s="32">
        <f>K231</f>
        <v>-118295.73</v>
      </c>
      <c r="L230" s="32">
        <f>L231</f>
        <v>0</v>
      </c>
      <c r="M230" s="32">
        <f t="shared" ref="M230:N230" si="72">M231</f>
        <v>0</v>
      </c>
      <c r="N230" s="32">
        <f t="shared" si="72"/>
        <v>0</v>
      </c>
    </row>
    <row r="231" spans="1:15" ht="69" hidden="1" customHeight="1" outlineLevel="7" x14ac:dyDescent="0.2">
      <c r="A231" s="24" t="s">
        <v>290</v>
      </c>
      <c r="B231" s="24" t="s">
        <v>232</v>
      </c>
      <c r="C231" s="24" t="s">
        <v>336</v>
      </c>
      <c r="D231" s="24" t="s">
        <v>261</v>
      </c>
      <c r="E231" s="24" t="s">
        <v>240</v>
      </c>
      <c r="F231" s="24" t="s">
        <v>261</v>
      </c>
      <c r="G231" s="24" t="s">
        <v>243</v>
      </c>
      <c r="H231" s="24" t="s">
        <v>293</v>
      </c>
      <c r="I231" s="25"/>
      <c r="J231" s="39" t="s">
        <v>341</v>
      </c>
      <c r="K231" s="30">
        <v>-118295.73</v>
      </c>
      <c r="L231" s="30">
        <v>0</v>
      </c>
      <c r="M231" s="30">
        <v>0</v>
      </c>
      <c r="N231" s="30">
        <v>0</v>
      </c>
    </row>
    <row r="232" spans="1:15" ht="45.2" customHeight="1" x14ac:dyDescent="0.3">
      <c r="A232" s="23"/>
      <c r="B232" s="23"/>
      <c r="C232" s="23"/>
      <c r="D232" s="23"/>
      <c r="E232" s="53"/>
      <c r="F232" s="53"/>
      <c r="G232" s="53"/>
      <c r="H232" s="53"/>
      <c r="I232" s="54" t="s">
        <v>3</v>
      </c>
      <c r="J232" s="55" t="s">
        <v>322</v>
      </c>
      <c r="K232" s="56"/>
      <c r="L232" s="57">
        <f>L26+L128</f>
        <v>597411867.70999992</v>
      </c>
      <c r="M232" s="57">
        <f>M26+M128</f>
        <v>507764767.07999998</v>
      </c>
      <c r="N232" s="57">
        <f>N26+N128</f>
        <v>512632265.73000002</v>
      </c>
      <c r="O232" s="78"/>
    </row>
  </sheetData>
  <autoFilter ref="G12:G232"/>
  <mergeCells count="18">
    <mergeCell ref="L2:N2"/>
    <mergeCell ref="L3:N3"/>
    <mergeCell ref="L4:N4"/>
    <mergeCell ref="L5:N6"/>
    <mergeCell ref="L11:N11"/>
    <mergeCell ref="L7:N7"/>
    <mergeCell ref="L8:N8"/>
    <mergeCell ref="L9:N9"/>
    <mergeCell ref="O11:P15"/>
    <mergeCell ref="A21:N21"/>
    <mergeCell ref="L12:N16"/>
    <mergeCell ref="M23:M24"/>
    <mergeCell ref="N23:N24"/>
    <mergeCell ref="A23:H23"/>
    <mergeCell ref="I23:I24"/>
    <mergeCell ref="J23:J24"/>
    <mergeCell ref="K23:K24"/>
    <mergeCell ref="L23:L24"/>
  </mergeCells>
  <printOptions horizontalCentered="1"/>
  <pageMargins left="0.19685039370078741" right="0.19685039370078741" top="0.78740157480314965" bottom="0.19685039370078741" header="0.11811023622047245" footer="0.11811023622047245"/>
  <pageSetup paperSize="9" scale="45" fitToHeight="1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ДЧБ </vt:lpstr>
      <vt:lpstr>'ДЧБ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Доронина Ю.М.</dc:creator>
  <dc:description>POI HSSF rep:2.34.0.119</dc:description>
  <cp:lastModifiedBy>Сотрудник</cp:lastModifiedBy>
  <cp:lastPrinted>2018-07-03T01:22:52Z</cp:lastPrinted>
  <dcterms:created xsi:type="dcterms:W3CDTF">2014-11-09T07:32:49Z</dcterms:created>
  <dcterms:modified xsi:type="dcterms:W3CDTF">2018-08-21T02:01:00Z</dcterms:modified>
</cp:coreProperties>
</file>